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2026/"/>
    </mc:Choice>
  </mc:AlternateContent>
  <xr:revisionPtr revIDLastSave="36" documentId="8_{E92F9EB4-CD39-4540-A884-E76716B390F4}" xr6:coauthVersionLast="47" xr6:coauthVersionMax="47" xr10:uidLastSave="{037BDF06-688F-47BE-9847-872D3CEBF180}"/>
  <bookViews>
    <workbookView xWindow="-108" yWindow="-108" windowWidth="23256" windowHeight="12456" tabRatio="459" activeTab="1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5" i="15" l="1"/>
  <c r="AI16" i="15"/>
  <c r="AI17" i="15"/>
  <c r="AH15" i="15"/>
  <c r="AH16" i="15"/>
  <c r="AH17" i="15"/>
  <c r="AD17" i="15"/>
  <c r="AD16" i="15"/>
  <c r="AD14" i="15"/>
  <c r="AD15" i="15"/>
  <c r="B20" i="25"/>
  <c r="AI7" i="15"/>
  <c r="AI8" i="15"/>
  <c r="AI9" i="15" s="1"/>
  <c r="AI10" i="15" s="1"/>
  <c r="AI11" i="15" s="1"/>
  <c r="AI12" i="15" s="1"/>
  <c r="AI13" i="15" s="1"/>
  <c r="AI14" i="15" s="1"/>
  <c r="AI6" i="15"/>
  <c r="AH14" i="15"/>
  <c r="AH13" i="15"/>
  <c r="AH7" i="15"/>
  <c r="AD7" i="15"/>
  <c r="L7" i="15"/>
  <c r="H30" i="25" l="1"/>
  <c r="D29" i="25"/>
  <c r="AC120" i="15"/>
  <c r="B29" i="25" s="1"/>
  <c r="F29" i="25" s="1"/>
  <c r="Z120" i="15"/>
  <c r="B27" i="25" s="1"/>
  <c r="H29" i="25"/>
  <c r="H27" i="25"/>
  <c r="D27" i="25" s="1"/>
  <c r="H19" i="25"/>
  <c r="H24" i="25"/>
  <c r="H28" i="25"/>
  <c r="F22" i="26"/>
  <c r="H26" i="25"/>
  <c r="H25" i="25"/>
  <c r="H23" i="25"/>
  <c r="H22" i="25"/>
  <c r="H21" i="25"/>
  <c r="H20" i="25"/>
  <c r="H18" i="25"/>
  <c r="H16" i="25"/>
  <c r="H17" i="25"/>
  <c r="H15" i="25"/>
  <c r="L55" i="15"/>
  <c r="L60" i="15"/>
  <c r="F27" i="25" l="1"/>
  <c r="L47" i="15"/>
  <c r="L41" i="15" l="1"/>
  <c r="L37" i="15"/>
  <c r="L39" i="15"/>
  <c r="L18" i="15" l="1"/>
  <c r="C11" i="9" l="1"/>
  <c r="L26" i="15"/>
  <c r="L15" i="15"/>
  <c r="H8" i="25" l="1"/>
  <c r="D26" i="25"/>
  <c r="D22" i="25"/>
  <c r="X120" i="15"/>
  <c r="B22" i="25" s="1"/>
  <c r="D25" i="25"/>
  <c r="B35" i="25"/>
  <c r="D28" i="25"/>
  <c r="D24" i="25"/>
  <c r="D23" i="25"/>
  <c r="D21" i="25"/>
  <c r="D19" i="25"/>
  <c r="D20" i="25"/>
  <c r="D18" i="25"/>
  <c r="D17" i="25"/>
  <c r="D16" i="25"/>
  <c r="D15" i="25"/>
  <c r="F27" i="26"/>
  <c r="F22" i="25" l="1"/>
  <c r="D30" i="25"/>
  <c r="P120" i="15"/>
  <c r="B18" i="25" s="1"/>
  <c r="N120" i="15"/>
  <c r="B17" i="25" s="1"/>
  <c r="F17" i="25" l="1"/>
  <c r="Q120" i="15"/>
  <c r="B25" i="25" s="1"/>
  <c r="F25" i="25" s="1"/>
  <c r="L109" i="15"/>
  <c r="AD11" i="15"/>
  <c r="AD12" i="15"/>
  <c r="L11" i="15"/>
  <c r="AD10" i="15"/>
  <c r="L10" i="15"/>
  <c r="AD8" i="15"/>
  <c r="AD9" i="15"/>
  <c r="E120" i="15" l="1"/>
  <c r="L8" i="15"/>
  <c r="L9" i="15"/>
  <c r="L12" i="15"/>
  <c r="L119" i="15"/>
  <c r="L102" i="15"/>
  <c r="L89" i="15"/>
  <c r="L90" i="15"/>
  <c r="L91" i="15"/>
  <c r="L79" i="15"/>
  <c r="L80" i="15"/>
  <c r="L81" i="15"/>
  <c r="L74" i="15"/>
  <c r="L75" i="15"/>
  <c r="L73" i="15"/>
  <c r="L64" i="15"/>
  <c r="L72" i="15"/>
  <c r="L58" i="15"/>
  <c r="L49" i="15"/>
  <c r="L36" i="15"/>
  <c r="L38" i="15"/>
  <c r="L40" i="15"/>
  <c r="L42" i="15"/>
  <c r="L34" i="15"/>
  <c r="L25" i="15"/>
  <c r="L6" i="15"/>
  <c r="C8" i="9"/>
  <c r="C13" i="9" s="1"/>
  <c r="B8" i="9"/>
  <c r="H120" i="15" l="1"/>
  <c r="B10" i="25" s="1"/>
  <c r="H10" i="25" s="1"/>
  <c r="I120" i="15"/>
  <c r="J120" i="15"/>
  <c r="K120" i="15"/>
  <c r="O120" i="15"/>
  <c r="B16" i="25" s="1"/>
  <c r="F16" i="25" s="1"/>
  <c r="R120" i="15"/>
  <c r="S120" i="15"/>
  <c r="T120" i="15"/>
  <c r="U120" i="15"/>
  <c r="B23" i="25" s="1"/>
  <c r="V120" i="15"/>
  <c r="W120" i="15"/>
  <c r="Y120" i="15"/>
  <c r="AA120" i="15"/>
  <c r="B24" i="25" s="1"/>
  <c r="AB120" i="15"/>
  <c r="L107" i="15"/>
  <c r="L108" i="15"/>
  <c r="L110" i="15"/>
  <c r="L111" i="15"/>
  <c r="L112" i="15"/>
  <c r="F120" i="15"/>
  <c r="L93" i="15"/>
  <c r="L95" i="15"/>
  <c r="F20" i="25" l="1"/>
  <c r="F23" i="25"/>
  <c r="B21" i="25"/>
  <c r="F21" i="25" s="1"/>
  <c r="F24" i="25"/>
  <c r="B28" i="25"/>
  <c r="F28" i="25" s="1"/>
  <c r="F18" i="25"/>
  <c r="B19" i="25"/>
  <c r="F19" i="25" s="1"/>
  <c r="B26" i="25"/>
  <c r="F26" i="25" s="1"/>
  <c r="L57" i="15"/>
  <c r="L78" i="15" l="1"/>
  <c r="L59" i="15" l="1"/>
  <c r="L33" i="15"/>
  <c r="L17" i="15"/>
  <c r="L13" i="15"/>
  <c r="L69" i="15"/>
  <c r="L65" i="15"/>
  <c r="L51" i="15"/>
  <c r="L114" i="15" l="1"/>
  <c r="L83" i="15" l="1"/>
  <c r="L88" i="15" l="1"/>
  <c r="L61" i="15" l="1"/>
  <c r="L68" i="15"/>
  <c r="L46" i="15" l="1"/>
  <c r="L35" i="15"/>
  <c r="L24" i="15"/>
  <c r="L113" i="15"/>
  <c r="L115" i="15"/>
  <c r="L116" i="15"/>
  <c r="L117" i="15"/>
  <c r="L106" i="15"/>
  <c r="L101" i="15"/>
  <c r="L103" i="15"/>
  <c r="L104" i="15"/>
  <c r="L105" i="15"/>
  <c r="L77" i="15" l="1"/>
  <c r="L76" i="15" l="1"/>
  <c r="L53" i="15" l="1"/>
  <c r="L54" i="15"/>
  <c r="AD13" i="15" l="1"/>
  <c r="L14" i="15"/>
  <c r="L20" i="15"/>
  <c r="L21" i="15"/>
  <c r="L29" i="15"/>
  <c r="L118" i="15" l="1"/>
  <c r="L85" i="15" l="1"/>
  <c r="L86" i="15"/>
  <c r="L82" i="15"/>
  <c r="L84" i="15"/>
  <c r="L44" i="15"/>
  <c r="L45" i="15"/>
  <c r="AE120" i="15" l="1"/>
  <c r="AF120" i="15" l="1"/>
  <c r="AG120" i="15"/>
  <c r="L87" i="15" l="1"/>
  <c r="L71" i="15" l="1"/>
  <c r="L56" i="15" l="1"/>
  <c r="L66" i="15"/>
  <c r="L67" i="15"/>
  <c r="L48" i="15" l="1"/>
  <c r="L50" i="15"/>
  <c r="L52" i="15"/>
  <c r="M120" i="15" l="1"/>
  <c r="B15" i="25" s="1"/>
  <c r="G120" i="15"/>
  <c r="B8" i="25" l="1"/>
  <c r="E124" i="15"/>
  <c r="F15" i="25"/>
  <c r="F30" i="25" s="1"/>
  <c r="B30" i="25"/>
  <c r="B39" i="25" s="1"/>
  <c r="L30" i="15" l="1"/>
  <c r="L31" i="15"/>
  <c r="L32" i="15"/>
  <c r="L43" i="15"/>
  <c r="L70" i="15"/>
  <c r="L96" i="15"/>
  <c r="L98" i="15"/>
  <c r="L99" i="15"/>
  <c r="AD6" i="15" l="1"/>
  <c r="AH6" i="15" s="1"/>
  <c r="AH8" i="15" s="1"/>
  <c r="AH9" i="15" s="1"/>
  <c r="AH10" i="15" s="1"/>
  <c r="AH11" i="15" s="1"/>
  <c r="AH12" i="15" s="1"/>
  <c r="L120" i="15" l="1"/>
  <c r="AD120" i="15"/>
  <c r="B20" i="9" s="1"/>
  <c r="B9" i="25" l="1"/>
  <c r="H9" i="25" s="1"/>
  <c r="H12" i="25" s="1"/>
  <c r="B19" i="9"/>
  <c r="E125" i="15"/>
  <c r="C30" i="9" l="1"/>
  <c r="C23" i="9"/>
  <c r="B12" i="25"/>
  <c r="B33" i="25" s="1"/>
  <c r="B37" i="25" s="1"/>
  <c r="D12" i="25" l="1"/>
  <c r="H33" i="25"/>
  <c r="H37" i="25" s="1"/>
  <c r="F12" i="25" l="1"/>
  <c r="F33" i="25" s="1"/>
  <c r="D33" i="25"/>
</calcChain>
</file>

<file path=xl/sharedStrings.xml><?xml version="1.0" encoding="utf-8"?>
<sst xmlns="http://schemas.openxmlformats.org/spreadsheetml/2006/main" count="167" uniqueCount="130">
  <si>
    <t>£</t>
  </si>
  <si>
    <t xml:space="preserve">Current Account  </t>
  </si>
  <si>
    <t>Plus outstanding receipts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</si>
  <si>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</si>
  <si>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</si>
  <si>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</si>
  <si>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</si>
  <si>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</si>
  <si>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</si>
  <si>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</si>
  <si>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</si>
  <si>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</si>
  <si>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</si>
  <si>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</si>
  <si>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</si>
  <si>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</si>
  <si>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</si>
  <si>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</si>
  <si>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</si>
  <si>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</si>
  <si>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</si>
  <si>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</si>
  <si>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</si>
  <si>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</si>
  <si>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</si>
  <si>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</si>
  <si>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</si>
  <si>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</si>
  <si>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</si>
  <si>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</si>
  <si>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</si>
  <si>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</si>
  <si>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</si>
  <si>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</si>
  <si>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</si>
  <si>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</si>
  <si>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</si>
  <si>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</si>
  <si>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</si>
  <si>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</si>
  <si>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</si>
  <si>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</si>
  <si>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</si>
  <si>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</si>
  <si>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</si>
  <si>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Online</t>
  </si>
  <si>
    <t>Peter Ford</t>
  </si>
  <si>
    <t>ERYC</t>
  </si>
  <si>
    <t>Direct credit</t>
  </si>
  <si>
    <t>Natwest</t>
  </si>
  <si>
    <t>9th April</t>
  </si>
  <si>
    <t>30th April</t>
  </si>
  <si>
    <t>HMRC</t>
  </si>
  <si>
    <t>Room Hire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</si>
  <si>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</si>
  <si>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</si>
  <si>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</si>
  <si>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</si>
  <si>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</si>
  <si>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</si>
  <si>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</si>
  <si>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</si>
  <si>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</si>
  <si>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</si>
  <si>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</si>
  <si>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</si>
  <si>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</si>
  <si>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</si>
  <si>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</si>
  <si>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</si>
  <si>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</si>
  <si>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</si>
  <si>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</si>
  <si>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</si>
  <si>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</si>
  <si>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</si>
  <si>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Clerk's WFH</t>
  </si>
  <si>
    <t>Net Income Less Expenditure</t>
  </si>
  <si>
    <t>Budget 2025/26</t>
  </si>
  <si>
    <t>Clerks Salary</t>
  </si>
  <si>
    <t>Net Budget to maintain bank balance</t>
  </si>
  <si>
    <t>Lighting</t>
  </si>
  <si>
    <t>Admin &amp; Clerk's Expenses</t>
  </si>
  <si>
    <t>Check digit</t>
  </si>
  <si>
    <t>Room hire</t>
  </si>
  <si>
    <t>Clerk's exp &amp; Admin</t>
  </si>
  <si>
    <t xml:space="preserve">Less transfers from savings </t>
  </si>
  <si>
    <t>ERNLLCA</t>
  </si>
  <si>
    <t>Balance per Bank Statement 30th April</t>
  </si>
  <si>
    <t>Opening Balance 1st April 2026</t>
  </si>
  <si>
    <t>1 month</t>
  </si>
  <si>
    <t>1 month to 30th April 2026</t>
  </si>
  <si>
    <t>Clerks working from home allowance</t>
  </si>
  <si>
    <t>Village hall room hire</t>
  </si>
  <si>
    <t>Insurances</t>
  </si>
  <si>
    <t>Outdoor spaces (gardening etc)</t>
  </si>
  <si>
    <t>SLA for street lighting</t>
  </si>
  <si>
    <t>Subscriptions (ERNLLCA/Information Commissioner), AV software</t>
  </si>
  <si>
    <t>Project funding</t>
  </si>
  <si>
    <t>Election</t>
  </si>
  <si>
    <t>Website &amp; email</t>
  </si>
  <si>
    <t>Suggested precept for 2026/27</t>
  </si>
  <si>
    <t>Outdoor spaces &amp; maintenance</t>
  </si>
  <si>
    <t>Leg/Prof (inc audit)</t>
  </si>
  <si>
    <t>Legal and professional fees (inc audit)</t>
  </si>
  <si>
    <t>Website &amp;Email</t>
  </si>
  <si>
    <t>Admin &amp; Clerk's expenses</t>
  </si>
  <si>
    <t>8th April</t>
  </si>
  <si>
    <t>P26/27-01</t>
  </si>
  <si>
    <t>17th April</t>
  </si>
  <si>
    <t>Tranfer from savings account</t>
  </si>
  <si>
    <t>Transfer</t>
  </si>
  <si>
    <t>T26/27-01</t>
  </si>
  <si>
    <t>P26/27-02</t>
  </si>
  <si>
    <t>Kaye Middleton</t>
  </si>
  <si>
    <t>P26/27-03</t>
  </si>
  <si>
    <t>R26/27-01</t>
  </si>
  <si>
    <t>Clerk</t>
  </si>
  <si>
    <t>P26/27-04</t>
  </si>
  <si>
    <t>P26/27-05</t>
  </si>
  <si>
    <t>R26/27-02</t>
  </si>
  <si>
    <t>Full Bank Reconciliation 31st May</t>
  </si>
  <si>
    <t>Balance per Bank Statement 31st May</t>
  </si>
  <si>
    <t>7th May</t>
  </si>
  <si>
    <t>Information Commissioner</t>
  </si>
  <si>
    <t>Direct debit</t>
  </si>
  <si>
    <t>P26/27-06</t>
  </si>
  <si>
    <t>28th May</t>
  </si>
  <si>
    <t>P26/27-07</t>
  </si>
  <si>
    <t>P26/27-08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</si>
</sst>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13" xfId="0" applyBorder="1"/>
    <xf numFmtId="2" fontId="15" fillId="0" borderId="6" xfId="0" applyNumberFormat="1" applyFont="1" applyBorder="1"/>
    <xf numFmtId="2" fontId="0" fillId="0" borderId="0" xfId="0" applyNumberFormat="1" applyAlignment="1">
      <alignment horizontal="right"/>
    </xf>
    <xf numFmtId="2" fontId="1" fillId="2" borderId="6" xfId="0" applyNumberFormat="1" applyFont="1" applyFill="1" applyBorder="1"/>
    <xf numFmtId="2" fontId="1" fillId="2" borderId="8" xfId="0" applyNumberFormat="1" applyFont="1" applyFill="1" applyBorder="1"/>
    <xf numFmtId="2" fontId="0" fillId="0" borderId="6" xfId="0" applyNumberFormat="1" applyFont="1" applyFill="1" applyBorder="1"/>
    <xf numFmtId="2" fontId="0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A8" workbookViewId="0">
      <selection activeCell="A11" sqref="A11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44</v>
      </c>
    </row>
    <row r="2" spans="1:3" ht="15.6" x14ac:dyDescent="0.3">
      <c r="A2" s="8"/>
    </row>
    <row r="3" spans="1:3" ht="15.6" x14ac:dyDescent="0.3">
      <c r="A3" s="7" t="s">
        <v>121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122</v>
      </c>
      <c r="B6" s="11">
        <v>3535.73</v>
      </c>
    </row>
    <row r="7" spans="1:3" ht="15.6" x14ac:dyDescent="0.3">
      <c r="A7" s="10" t="s">
        <v>2</v>
      </c>
    </row>
    <row r="8" spans="1:3" ht="15.6" x14ac:dyDescent="0.3">
      <c r="A8" s="8"/>
      <c r="B8" s="6">
        <f>B6+B7</f>
        <v>3535.73</v>
      </c>
      <c r="C8" s="11">
        <f>SUM(B6:B7)</f>
        <v>3535.73</v>
      </c>
    </row>
    <row r="9" spans="1:3" ht="15.6" x14ac:dyDescent="0.3">
      <c r="A9" s="8" t="s">
        <v>31</v>
      </c>
    </row>
    <row r="10" spans="1:3" ht="15.6" x14ac:dyDescent="0.3">
      <c r="A10" s="8" t="s">
        <v>88</v>
      </c>
      <c r="B10" s="11">
        <v>4774.4399999999996</v>
      </c>
    </row>
    <row r="11" spans="1:3" ht="15.6" x14ac:dyDescent="0.3">
      <c r="A11" s="8"/>
      <c r="C11" s="11">
        <f>B10+B11-B12</f>
        <v>4774.4399999999996</v>
      </c>
    </row>
    <row r="12" spans="1:3" ht="15.6" x14ac:dyDescent="0.3">
      <c r="A12" s="8"/>
    </row>
    <row r="13" spans="1:3" ht="16.2" thickBot="1" x14ac:dyDescent="0.35">
      <c r="A13" s="8" t="s">
        <v>30</v>
      </c>
      <c r="C13" s="20">
        <f>C8+C11-B11</f>
        <v>8310.17</v>
      </c>
    </row>
    <row r="14" spans="1:3" ht="16.2" thickTop="1" x14ac:dyDescent="0.3">
      <c r="A14" s="8"/>
      <c r="C14" s="13"/>
    </row>
    <row r="15" spans="1:3" ht="15.6" x14ac:dyDescent="0.3">
      <c r="A15" s="7" t="s">
        <v>3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32</v>
      </c>
      <c r="B17" s="13"/>
      <c r="C17" s="13"/>
    </row>
    <row r="18" spans="1:11" ht="15.6" x14ac:dyDescent="0.3">
      <c r="A18" s="8" t="s">
        <v>89</v>
      </c>
      <c r="B18" s="11">
        <v>5377.48</v>
      </c>
    </row>
    <row r="19" spans="1:11" ht="15.6" x14ac:dyDescent="0.3">
      <c r="A19" s="8" t="s">
        <v>4</v>
      </c>
      <c r="B19" s="11">
        <f>'Cash book'!L120</f>
        <v>3804.66</v>
      </c>
    </row>
    <row r="20" spans="1:11" ht="15.6" x14ac:dyDescent="0.3">
      <c r="A20" s="8" t="s">
        <v>55</v>
      </c>
      <c r="B20" s="2">
        <f>'Cash book'!AD120</f>
        <v>871.96999999999991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86</v>
      </c>
      <c r="B21" s="2">
        <v>500</v>
      </c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5</v>
      </c>
      <c r="C23" s="11">
        <f>B18+B19-B20-B21</f>
        <v>7810.17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</row>
    <row r="30" spans="1:11" ht="16.2" thickBot="1" x14ac:dyDescent="0.35">
      <c r="A30" s="8" t="s">
        <v>33</v>
      </c>
      <c r="B30" s="21"/>
      <c r="C30" s="20">
        <f>B18+B19-B20</f>
        <v>8310.17</v>
      </c>
    </row>
    <row r="31" spans="1:11" ht="16.2" thickTop="1" x14ac:dyDescent="0.3">
      <c r="A31" s="8"/>
    </row>
    <row r="32" spans="1:11" ht="15.6" x14ac:dyDescent="0.3">
      <c r="A32" s="8"/>
      <c r="B32" s="11" t="s">
        <v>7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J39"/>
  <sheetViews>
    <sheetView tabSelected="1" topLeftCell="A13" workbookViewId="0">
      <selection activeCell="B21" sqref="B21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38">
        <v>1</v>
      </c>
    </row>
    <row r="2" spans="1:9" x14ac:dyDescent="0.3">
      <c r="A2" s="1" t="s">
        <v>71</v>
      </c>
      <c r="B2" s="1" t="s">
        <v>6</v>
      </c>
      <c r="C2" s="1"/>
      <c r="D2" s="1" t="s">
        <v>90</v>
      </c>
      <c r="F2" s="1" t="s">
        <v>56</v>
      </c>
      <c r="H2" s="1" t="s">
        <v>57</v>
      </c>
    </row>
    <row r="3" spans="1:9" x14ac:dyDescent="0.3">
      <c r="A3" s="1" t="s">
        <v>72</v>
      </c>
      <c r="B3" s="1"/>
      <c r="C3" s="1"/>
      <c r="D3" s="1" t="s">
        <v>58</v>
      </c>
      <c r="E3" s="1"/>
      <c r="F3" s="1" t="s">
        <v>58</v>
      </c>
      <c r="G3" s="1"/>
      <c r="H3" s="1" t="s">
        <v>58</v>
      </c>
      <c r="I3" s="1"/>
    </row>
    <row r="4" spans="1:9" x14ac:dyDescent="0.3">
      <c r="A4" s="1" t="s">
        <v>91</v>
      </c>
      <c r="B4" s="1"/>
      <c r="C4" s="1"/>
      <c r="D4" t="s">
        <v>59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39" t="s">
        <v>60</v>
      </c>
      <c r="H7" s="2"/>
    </row>
    <row r="8" spans="1:9" x14ac:dyDescent="0.3">
      <c r="A8" t="s">
        <v>8</v>
      </c>
      <c r="B8" s="2">
        <f>'Cash book'!G120</f>
        <v>3500</v>
      </c>
      <c r="E8" s="2"/>
      <c r="H8" s="2">
        <f>Budget!F25</f>
        <v>7000</v>
      </c>
    </row>
    <row r="9" spans="1:9" x14ac:dyDescent="0.3">
      <c r="A9" t="s">
        <v>73</v>
      </c>
      <c r="B9" s="2">
        <f>'Cash book'!L120-'Cash book'!G120</f>
        <v>304.65999999999985</v>
      </c>
      <c r="E9" s="2"/>
      <c r="H9" s="2">
        <f t="shared" ref="H9" si="0">SUM(B9:G9)</f>
        <v>304.65999999999985</v>
      </c>
    </row>
    <row r="10" spans="1:9" x14ac:dyDescent="0.3">
      <c r="A10" t="s">
        <v>61</v>
      </c>
      <c r="B10" s="2">
        <f>'Cash book'!H120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62</v>
      </c>
      <c r="B12" s="5">
        <f>SUM(B8:B10)</f>
        <v>3804.66</v>
      </c>
      <c r="D12" s="4">
        <f>+H12*$H$1/12</f>
        <v>608.72166666666669</v>
      </c>
      <c r="F12" s="5">
        <f>B12-D12</f>
        <v>3195.938333333333</v>
      </c>
      <c r="H12" s="5">
        <f>SUM(H8:H11)</f>
        <v>7304.66</v>
      </c>
    </row>
    <row r="13" spans="1:9" x14ac:dyDescent="0.3">
      <c r="B13" s="2"/>
      <c r="F13" s="2"/>
      <c r="H13" s="2"/>
    </row>
    <row r="14" spans="1:9" x14ac:dyDescent="0.3">
      <c r="A14" s="39" t="s">
        <v>63</v>
      </c>
      <c r="B14" s="2"/>
      <c r="F14" s="2"/>
      <c r="H14" s="2"/>
    </row>
    <row r="15" spans="1:9" x14ac:dyDescent="0.3">
      <c r="A15" t="s">
        <v>74</v>
      </c>
      <c r="B15" s="2">
        <f>'Cash book'!M120</f>
        <v>237.38</v>
      </c>
      <c r="D15" s="2">
        <f>+H15*$H$1/12</f>
        <v>180</v>
      </c>
      <c r="F15" s="2">
        <f>B15+D15</f>
        <v>417.38</v>
      </c>
      <c r="H15" s="2">
        <f>Budget!F7</f>
        <v>2160</v>
      </c>
    </row>
    <row r="16" spans="1:9" x14ac:dyDescent="0.3">
      <c r="A16" t="s">
        <v>82</v>
      </c>
      <c r="B16" s="2">
        <f>'Cash book'!O120</f>
        <v>0</v>
      </c>
      <c r="D16" s="2">
        <f t="shared" ref="D16:D29" si="1">+H16*$H$1/12</f>
        <v>4.166666666666667</v>
      </c>
      <c r="F16" s="2">
        <f t="shared" ref="F16:F29" si="2">B16+D16</f>
        <v>4.166666666666667</v>
      </c>
      <c r="H16" s="2">
        <f>Budget!F12</f>
        <v>50</v>
      </c>
    </row>
    <row r="17" spans="1:10" x14ac:dyDescent="0.3">
      <c r="A17" t="s">
        <v>64</v>
      </c>
      <c r="B17" s="2">
        <f>'Cash book'!N120</f>
        <v>52</v>
      </c>
      <c r="D17">
        <f t="shared" si="1"/>
        <v>26</v>
      </c>
      <c r="F17" s="2">
        <f t="shared" si="2"/>
        <v>78</v>
      </c>
      <c r="H17">
        <f>Budget!F8</f>
        <v>312</v>
      </c>
    </row>
    <row r="18" spans="1:10" x14ac:dyDescent="0.3">
      <c r="A18" t="s">
        <v>65</v>
      </c>
      <c r="B18" s="2">
        <f>'Cash book'!P120</f>
        <v>0</v>
      </c>
      <c r="D18">
        <f t="shared" si="1"/>
        <v>41.666666666666664</v>
      </c>
      <c r="F18" s="2">
        <f t="shared" si="2"/>
        <v>41.666666666666664</v>
      </c>
      <c r="H18">
        <f>Budget!F9</f>
        <v>500</v>
      </c>
    </row>
    <row r="19" spans="1:10" x14ac:dyDescent="0.3">
      <c r="A19" t="s">
        <v>75</v>
      </c>
      <c r="B19" s="2">
        <f>'Cash book'!R120</f>
        <v>132</v>
      </c>
      <c r="D19" s="2">
        <f t="shared" si="1"/>
        <v>85</v>
      </c>
      <c r="E19" s="2"/>
      <c r="F19" s="2">
        <f t="shared" si="2"/>
        <v>217</v>
      </c>
      <c r="H19" s="2">
        <f>Budget!F10</f>
        <v>1020</v>
      </c>
    </row>
    <row r="20" spans="1:10" x14ac:dyDescent="0.3">
      <c r="A20" t="s">
        <v>102</v>
      </c>
      <c r="B20" s="2">
        <f>'Cash book'!V120+'Cash book'!Y120</f>
        <v>82.5</v>
      </c>
      <c r="D20">
        <f t="shared" si="1"/>
        <v>83.333333333333329</v>
      </c>
      <c r="E20" s="2"/>
      <c r="F20" s="2">
        <f t="shared" si="2"/>
        <v>165.83333333333331</v>
      </c>
      <c r="H20">
        <f>Budget!F14</f>
        <v>1000</v>
      </c>
    </row>
    <row r="21" spans="1:10" x14ac:dyDescent="0.3">
      <c r="A21" t="s">
        <v>9</v>
      </c>
      <c r="B21" s="2">
        <f>'Cash book'!S120</f>
        <v>0</v>
      </c>
      <c r="D21" s="2">
        <f t="shared" si="1"/>
        <v>33.333333333333336</v>
      </c>
      <c r="E21" s="2"/>
      <c r="F21" s="2">
        <f t="shared" si="2"/>
        <v>33.333333333333336</v>
      </c>
      <c r="H21" s="43">
        <f>Budget!F13</f>
        <v>400</v>
      </c>
    </row>
    <row r="22" spans="1:10" x14ac:dyDescent="0.3">
      <c r="A22" t="s">
        <v>81</v>
      </c>
      <c r="B22" s="2">
        <f>'Cash book'!X120</f>
        <v>0</v>
      </c>
      <c r="D22" s="2">
        <f t="shared" si="1"/>
        <v>100</v>
      </c>
      <c r="E22" s="2"/>
      <c r="F22" s="2">
        <f t="shared" si="2"/>
        <v>100</v>
      </c>
      <c r="H22">
        <f>Budget!F15</f>
        <v>1200</v>
      </c>
    </row>
    <row r="23" spans="1:10" x14ac:dyDescent="0.3">
      <c r="A23" t="s">
        <v>66</v>
      </c>
      <c r="B23" s="2">
        <f>'Cash book'!U120</f>
        <v>368.09</v>
      </c>
      <c r="D23" s="2">
        <f t="shared" si="1"/>
        <v>29.166666666666668</v>
      </c>
      <c r="E23" s="2"/>
      <c r="F23" s="2">
        <f t="shared" si="2"/>
        <v>397.25666666666666</v>
      </c>
      <c r="H23" s="2">
        <f>Budget!F16</f>
        <v>350</v>
      </c>
    </row>
    <row r="24" spans="1:10" x14ac:dyDescent="0.3">
      <c r="A24" t="s">
        <v>67</v>
      </c>
      <c r="B24" s="2">
        <f>'Cash book'!AA120</f>
        <v>0</v>
      </c>
      <c r="D24">
        <f t="shared" si="1"/>
        <v>25</v>
      </c>
      <c r="E24" s="2"/>
      <c r="F24" s="2">
        <f t="shared" si="2"/>
        <v>25</v>
      </c>
      <c r="H24">
        <f>Budget!F17</f>
        <v>300</v>
      </c>
    </row>
    <row r="25" spans="1:10" x14ac:dyDescent="0.3">
      <c r="A25" t="s">
        <v>84</v>
      </c>
      <c r="B25" s="2">
        <f>'Cash book'!Q120</f>
        <v>0</v>
      </c>
      <c r="D25" s="2">
        <f t="shared" si="1"/>
        <v>10.833333333333334</v>
      </c>
      <c r="E25" s="2"/>
      <c r="F25" s="2">
        <f t="shared" si="2"/>
        <v>10.833333333333334</v>
      </c>
      <c r="H25" s="2">
        <f>Budget!F11</f>
        <v>130</v>
      </c>
    </row>
    <row r="26" spans="1:10" x14ac:dyDescent="0.3">
      <c r="A26" t="s">
        <v>68</v>
      </c>
      <c r="B26" s="2">
        <f>'Cash book'!T120</f>
        <v>0</v>
      </c>
      <c r="D26">
        <f t="shared" si="1"/>
        <v>16.666666666666668</v>
      </c>
      <c r="E26" s="2"/>
      <c r="F26" s="2">
        <f t="shared" si="2"/>
        <v>16.666666666666668</v>
      </c>
      <c r="H26">
        <f>Budget!F18</f>
        <v>200</v>
      </c>
    </row>
    <row r="27" spans="1:10" x14ac:dyDescent="0.3">
      <c r="A27" t="s">
        <v>100</v>
      </c>
      <c r="B27" s="2">
        <f>'Cash book'!Z120</f>
        <v>0</v>
      </c>
      <c r="D27">
        <f t="shared" si="1"/>
        <v>45.833333333333336</v>
      </c>
      <c r="E27" s="2"/>
      <c r="F27" s="2">
        <f t="shared" si="2"/>
        <v>45.833333333333336</v>
      </c>
      <c r="H27">
        <f>Budget!F20</f>
        <v>550</v>
      </c>
    </row>
    <row r="28" spans="1:10" x14ac:dyDescent="0.3">
      <c r="A28" t="s">
        <v>20</v>
      </c>
      <c r="B28" s="2">
        <f>'Cash book'!AB120</f>
        <v>0</v>
      </c>
      <c r="D28" s="2">
        <f t="shared" si="1"/>
        <v>0</v>
      </c>
      <c r="E28" s="2"/>
      <c r="F28" s="2">
        <f t="shared" si="2"/>
        <v>0</v>
      </c>
      <c r="H28" s="2">
        <f>Budget!F21</f>
        <v>0</v>
      </c>
    </row>
    <row r="29" spans="1:10" x14ac:dyDescent="0.3">
      <c r="A29" t="s">
        <v>99</v>
      </c>
      <c r="B29" s="2">
        <f>'Cash book'!AC120</f>
        <v>0</v>
      </c>
      <c r="D29" s="2">
        <f t="shared" si="1"/>
        <v>41.666666666666664</v>
      </c>
      <c r="E29" s="2"/>
      <c r="F29" s="2">
        <f t="shared" si="2"/>
        <v>41.666666666666664</v>
      </c>
      <c r="H29" s="2">
        <f>Budget!F19</f>
        <v>500</v>
      </c>
    </row>
    <row r="30" spans="1:10" x14ac:dyDescent="0.3">
      <c r="B30" s="5">
        <f>SUM(B15:B28)</f>
        <v>871.97</v>
      </c>
      <c r="D30" s="4">
        <f>SUM(D15:D28)</f>
        <v>681</v>
      </c>
      <c r="E30" s="2"/>
      <c r="F30" s="5">
        <f>SUM(F15:F28)</f>
        <v>1552.97</v>
      </c>
      <c r="H30" s="5">
        <f>SUM(H15:H29)</f>
        <v>8672</v>
      </c>
      <c r="J30">
        <v>0</v>
      </c>
    </row>
    <row r="31" spans="1:10" x14ac:dyDescent="0.3">
      <c r="E31" s="2"/>
      <c r="H31" s="2"/>
    </row>
    <row r="33" spans="1:8" x14ac:dyDescent="0.3">
      <c r="A33" t="s">
        <v>77</v>
      </c>
      <c r="B33" s="5">
        <f>B12-B30</f>
        <v>2932.6899999999996</v>
      </c>
      <c r="D33" s="4">
        <f>D12-D30</f>
        <v>-72.278333333333308</v>
      </c>
      <c r="F33" s="5">
        <f>F12-F30</f>
        <v>1642.968333333333</v>
      </c>
      <c r="H33" s="5">
        <f>H12-H30</f>
        <v>-1367.3400000000001</v>
      </c>
    </row>
    <row r="35" spans="1:8" x14ac:dyDescent="0.3">
      <c r="A35" t="s">
        <v>69</v>
      </c>
      <c r="B35">
        <f>'Full Reconciliation'!B18</f>
        <v>5377.48</v>
      </c>
    </row>
    <row r="37" spans="1:8" x14ac:dyDescent="0.3">
      <c r="A37" t="s">
        <v>70</v>
      </c>
      <c r="B37" s="2">
        <f>B33+B35</f>
        <v>8310.1699999999983</v>
      </c>
      <c r="H37" s="2">
        <f>H33+H35</f>
        <v>-1367.3400000000001</v>
      </c>
    </row>
    <row r="39" spans="1:8" x14ac:dyDescent="0.3">
      <c r="A39" t="s">
        <v>83</v>
      </c>
      <c r="B39" s="2">
        <f>B30-'Cash book'!F120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4" workbookViewId="0">
      <selection activeCell="J21" sqref="J21"/>
    </sheetView>
  </sheetViews>
  <sheetFormatPr defaultRowHeight="14.4" x14ac:dyDescent="0.3"/>
  <sheetData>
    <row r="1" spans="1:6" ht="21" x14ac:dyDescent="0.4">
      <c r="A1" s="3" t="s">
        <v>44</v>
      </c>
    </row>
    <row r="2" spans="1:6" ht="21" x14ac:dyDescent="0.4">
      <c r="A2" s="3" t="s">
        <v>78</v>
      </c>
      <c r="E2" s="3"/>
    </row>
    <row r="3" spans="1:6" x14ac:dyDescent="0.3">
      <c r="B3" s="38"/>
      <c r="C3" s="38"/>
      <c r="D3" s="38"/>
      <c r="E3" s="38"/>
      <c r="F3" s="38"/>
    </row>
    <row r="5" spans="1:6" ht="21" x14ac:dyDescent="0.4">
      <c r="A5" s="3" t="s">
        <v>63</v>
      </c>
    </row>
    <row r="7" spans="1:6" x14ac:dyDescent="0.3">
      <c r="A7" t="s">
        <v>79</v>
      </c>
      <c r="F7">
        <v>2160</v>
      </c>
    </row>
    <row r="8" spans="1:6" x14ac:dyDescent="0.3">
      <c r="A8" t="s">
        <v>92</v>
      </c>
      <c r="F8">
        <v>312</v>
      </c>
    </row>
    <row r="9" spans="1:6" x14ac:dyDescent="0.3">
      <c r="A9" t="s">
        <v>65</v>
      </c>
      <c r="F9">
        <v>500</v>
      </c>
    </row>
    <row r="10" spans="1:6" x14ac:dyDescent="0.3">
      <c r="A10" t="s">
        <v>104</v>
      </c>
      <c r="F10">
        <v>1020</v>
      </c>
    </row>
    <row r="11" spans="1:6" x14ac:dyDescent="0.3">
      <c r="A11" t="s">
        <v>93</v>
      </c>
      <c r="F11">
        <v>130</v>
      </c>
    </row>
    <row r="12" spans="1:6" x14ac:dyDescent="0.3">
      <c r="A12" t="s">
        <v>106</v>
      </c>
      <c r="F12">
        <v>50</v>
      </c>
    </row>
    <row r="13" spans="1:6" x14ac:dyDescent="0.3">
      <c r="A13" t="s">
        <v>94</v>
      </c>
      <c r="F13">
        <v>400</v>
      </c>
    </row>
    <row r="14" spans="1:6" x14ac:dyDescent="0.3">
      <c r="A14" t="s">
        <v>95</v>
      </c>
      <c r="F14">
        <v>1000</v>
      </c>
    </row>
    <row r="15" spans="1:6" x14ac:dyDescent="0.3">
      <c r="A15" t="s">
        <v>96</v>
      </c>
      <c r="F15">
        <v>1200</v>
      </c>
    </row>
    <row r="16" spans="1:6" x14ac:dyDescent="0.3">
      <c r="A16" t="s">
        <v>97</v>
      </c>
      <c r="F16">
        <v>350</v>
      </c>
    </row>
    <row r="17" spans="1:6" x14ac:dyDescent="0.3">
      <c r="A17" t="s">
        <v>67</v>
      </c>
      <c r="F17">
        <v>300</v>
      </c>
    </row>
    <row r="18" spans="1:6" x14ac:dyDescent="0.3">
      <c r="A18" t="s">
        <v>98</v>
      </c>
      <c r="F18">
        <v>200</v>
      </c>
    </row>
    <row r="19" spans="1:6" x14ac:dyDescent="0.3">
      <c r="A19" t="s">
        <v>99</v>
      </c>
      <c r="F19">
        <v>500</v>
      </c>
    </row>
    <row r="20" spans="1:6" x14ac:dyDescent="0.3">
      <c r="A20" t="s">
        <v>100</v>
      </c>
      <c r="F20">
        <v>550</v>
      </c>
    </row>
    <row r="21" spans="1:6" x14ac:dyDescent="0.3">
      <c r="A21" t="s">
        <v>20</v>
      </c>
      <c r="F21">
        <v>0</v>
      </c>
    </row>
    <row r="22" spans="1:6" x14ac:dyDescent="0.3">
      <c r="A22" s="1" t="s">
        <v>11</v>
      </c>
      <c r="F22" s="1">
        <f>SUM(F7:F21)</f>
        <v>8672</v>
      </c>
    </row>
    <row r="23" spans="1:6" ht="21" x14ac:dyDescent="0.4">
      <c r="A23" s="3" t="s">
        <v>60</v>
      </c>
    </row>
    <row r="25" spans="1:6" x14ac:dyDescent="0.3">
      <c r="A25" t="s">
        <v>8</v>
      </c>
      <c r="F25">
        <v>7000</v>
      </c>
    </row>
    <row r="26" spans="1:6" ht="15" thickBot="1" x14ac:dyDescent="0.35"/>
    <row r="27" spans="1:6" ht="15" thickBot="1" x14ac:dyDescent="0.35">
      <c r="A27" t="s">
        <v>11</v>
      </c>
      <c r="F27" s="41">
        <f>SUM(F25:F26)</f>
        <v>7000</v>
      </c>
    </row>
    <row r="29" spans="1:6" ht="15" thickBot="1" x14ac:dyDescent="0.35"/>
    <row r="30" spans="1:6" ht="18.600000000000001" thickBot="1" x14ac:dyDescent="0.4">
      <c r="A30" s="40" t="s">
        <v>80</v>
      </c>
      <c r="F30" s="41">
        <v>8672</v>
      </c>
    </row>
    <row r="32" spans="1:6" ht="15" thickBot="1" x14ac:dyDescent="0.35"/>
    <row r="33" spans="1:6" ht="18.600000000000001" thickBot="1" x14ac:dyDescent="0.4">
      <c r="A33" s="40" t="s">
        <v>101</v>
      </c>
      <c r="F33" s="41">
        <v>7000</v>
      </c>
    </row>
    <row r="34" spans="1:6" ht="18" x14ac:dyDescent="0.35">
      <c r="A34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M125"/>
  <sheetViews>
    <sheetView zoomScale="103" zoomScaleNormal="100" workbookViewId="0">
      <pane ySplit="3" topLeftCell="A7" activePane="bottomLeft" state="frozen"/>
      <selection activeCell="D1" sqref="D1"/>
      <selection pane="bottomLeft" activeCell="F18" sqref="F18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6" width="11" customWidth="1"/>
    <col min="17" max="17" width="10.33203125" customWidth="1"/>
    <col min="18" max="18" width="18.4414062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14.33203125" customWidth="1"/>
    <col min="27" max="27" width="8.5546875" customWidth="1"/>
    <col min="28" max="29" width="9.5546875" customWidth="1"/>
    <col min="30" max="31" width="9.44140625" customWidth="1"/>
    <col min="32" max="32" width="17.88671875" customWidth="1"/>
    <col min="33" max="33" width="9.44140625" customWidth="1"/>
    <col min="34" max="34" width="12.33203125" customWidth="1"/>
    <col min="35" max="35" width="9.88671875" customWidth="1"/>
  </cols>
  <sheetData>
    <row r="1" spans="1:35" ht="41.25" customHeight="1" x14ac:dyDescent="0.3">
      <c r="A1" s="1" t="s">
        <v>14</v>
      </c>
      <c r="N1">
        <v>99</v>
      </c>
    </row>
    <row r="2" spans="1:35" ht="21" x14ac:dyDescent="0.4">
      <c r="G2" s="26" t="s">
        <v>10</v>
      </c>
      <c r="L2" s="3"/>
      <c r="M2" s="23" t="s">
        <v>19</v>
      </c>
      <c r="N2" s="23"/>
      <c r="O2" s="1"/>
      <c r="P2" s="1"/>
      <c r="Q2" s="1"/>
      <c r="R2" s="1"/>
      <c r="AH2" s="3" t="s">
        <v>35</v>
      </c>
    </row>
    <row r="3" spans="1:35" x14ac:dyDescent="0.3">
      <c r="A3" s="1" t="s">
        <v>15</v>
      </c>
      <c r="B3" s="1" t="s">
        <v>12</v>
      </c>
      <c r="C3" s="1" t="s">
        <v>24</v>
      </c>
      <c r="D3" s="1" t="s">
        <v>16</v>
      </c>
      <c r="E3" s="1" t="s">
        <v>17</v>
      </c>
      <c r="F3" s="1" t="s">
        <v>18</v>
      </c>
      <c r="G3" s="1" t="s">
        <v>8</v>
      </c>
      <c r="H3" s="1" t="s">
        <v>20</v>
      </c>
      <c r="I3" s="1" t="s">
        <v>40</v>
      </c>
      <c r="J3" s="1" t="s">
        <v>25</v>
      </c>
      <c r="K3" s="1" t="s">
        <v>29</v>
      </c>
      <c r="L3" s="1" t="s">
        <v>11</v>
      </c>
      <c r="M3" s="1" t="s">
        <v>21</v>
      </c>
      <c r="N3" s="1" t="s">
        <v>76</v>
      </c>
      <c r="O3" s="1" t="s">
        <v>85</v>
      </c>
      <c r="P3" s="1" t="s">
        <v>65</v>
      </c>
      <c r="Q3" s="1" t="s">
        <v>53</v>
      </c>
      <c r="R3" s="1" t="s">
        <v>103</v>
      </c>
      <c r="S3" s="1" t="s">
        <v>9</v>
      </c>
      <c r="T3" s="1" t="s">
        <v>54</v>
      </c>
      <c r="U3" s="1" t="s">
        <v>13</v>
      </c>
      <c r="V3" s="1" t="s">
        <v>34</v>
      </c>
      <c r="W3" s="1" t="s">
        <v>42</v>
      </c>
      <c r="X3" s="1" t="s">
        <v>81</v>
      </c>
      <c r="Y3" s="1" t="s">
        <v>23</v>
      </c>
      <c r="Z3" s="1" t="s">
        <v>105</v>
      </c>
      <c r="AA3" s="1" t="s">
        <v>22</v>
      </c>
      <c r="AB3" s="1" t="s">
        <v>39</v>
      </c>
      <c r="AC3" s="1" t="s">
        <v>99</v>
      </c>
      <c r="AD3" s="1" t="s">
        <v>11</v>
      </c>
      <c r="AE3" s="1" t="s">
        <v>41</v>
      </c>
      <c r="AF3" s="24" t="s">
        <v>38</v>
      </c>
      <c r="AG3" s="1" t="s">
        <v>28</v>
      </c>
      <c r="AH3" s="1" t="s">
        <v>36</v>
      </c>
      <c r="AI3" s="1" t="s">
        <v>37</v>
      </c>
    </row>
    <row r="5" spans="1:35" x14ac:dyDescent="0.3">
      <c r="AH5" s="32">
        <v>407.7</v>
      </c>
      <c r="AI5" s="22">
        <v>4969.78</v>
      </c>
    </row>
    <row r="6" spans="1:35" x14ac:dyDescent="0.3">
      <c r="A6" t="s">
        <v>107</v>
      </c>
      <c r="B6" t="s">
        <v>46</v>
      </c>
      <c r="C6" t="s">
        <v>45</v>
      </c>
      <c r="D6" t="s">
        <v>108</v>
      </c>
      <c r="E6" s="17"/>
      <c r="F6" s="5">
        <v>82.5</v>
      </c>
      <c r="G6" s="14"/>
      <c r="H6" s="4"/>
      <c r="I6" s="5"/>
      <c r="J6" s="4"/>
      <c r="K6" s="4"/>
      <c r="L6" s="27">
        <f>SUM(G6:K6)</f>
        <v>0</v>
      </c>
      <c r="M6" s="5"/>
      <c r="N6" s="5"/>
      <c r="O6" s="4"/>
      <c r="P6" s="4"/>
      <c r="Q6" s="5"/>
      <c r="R6" s="4"/>
      <c r="S6" s="4"/>
      <c r="T6" s="4"/>
      <c r="U6" s="4"/>
      <c r="V6" s="4"/>
      <c r="W6" s="5"/>
      <c r="X6" s="5"/>
      <c r="Y6" s="5">
        <v>82.5</v>
      </c>
      <c r="Z6" s="5"/>
      <c r="AA6" s="4"/>
      <c r="AB6" s="5"/>
      <c r="AC6" s="5"/>
      <c r="AD6" s="5">
        <f t="shared" ref="AD6:AD17" si="0">SUM(M6:AB6)</f>
        <v>82.5</v>
      </c>
      <c r="AE6" s="5"/>
      <c r="AF6" s="5"/>
      <c r="AG6" s="4"/>
      <c r="AH6" s="18">
        <f>AH5-AD6+AF6+L6</f>
        <v>325.2</v>
      </c>
      <c r="AI6" s="19">
        <f>AI5+K6</f>
        <v>4969.78</v>
      </c>
    </row>
    <row r="7" spans="1:35" x14ac:dyDescent="0.3">
      <c r="A7" t="s">
        <v>50</v>
      </c>
      <c r="B7" t="s">
        <v>52</v>
      </c>
      <c r="C7" t="s">
        <v>48</v>
      </c>
      <c r="D7" t="s">
        <v>116</v>
      </c>
      <c r="E7" s="18">
        <v>301.19</v>
      </c>
      <c r="F7" s="2"/>
      <c r="G7" s="15"/>
      <c r="I7" s="2"/>
      <c r="J7">
        <v>301.19</v>
      </c>
      <c r="K7" s="16"/>
      <c r="L7" s="28">
        <f>SUM(G7:K7)</f>
        <v>301.19</v>
      </c>
      <c r="M7" s="2"/>
      <c r="N7" s="2"/>
      <c r="Q7" s="2"/>
      <c r="W7" s="2"/>
      <c r="X7" s="2"/>
      <c r="Y7" s="2"/>
      <c r="Z7" s="2"/>
      <c r="AB7" s="2"/>
      <c r="AC7" s="2"/>
      <c r="AD7" s="2">
        <f t="shared" si="0"/>
        <v>0</v>
      </c>
      <c r="AE7" s="2"/>
      <c r="AF7" s="2"/>
      <c r="AH7" s="18">
        <f>AH6-AD7+AF7+L7</f>
        <v>626.39</v>
      </c>
      <c r="AI7" s="19">
        <f>AI6+K7+J7</f>
        <v>5270.9699999999993</v>
      </c>
    </row>
    <row r="8" spans="1:35" x14ac:dyDescent="0.3">
      <c r="A8" t="s">
        <v>109</v>
      </c>
      <c r="B8" t="s">
        <v>110</v>
      </c>
      <c r="C8" t="s">
        <v>111</v>
      </c>
      <c r="D8" t="s">
        <v>112</v>
      </c>
      <c r="E8" s="18"/>
      <c r="F8" s="2"/>
      <c r="G8" s="15"/>
      <c r="I8" s="2"/>
      <c r="K8" s="16"/>
      <c r="L8" s="28">
        <f t="shared" ref="L8:L12" si="1">SUM(G8:K8)</f>
        <v>0</v>
      </c>
      <c r="M8" s="2"/>
      <c r="N8" s="2"/>
      <c r="Q8" s="2"/>
      <c r="W8" s="2"/>
      <c r="X8" s="2"/>
      <c r="AB8" s="2"/>
      <c r="AC8" s="2"/>
      <c r="AD8" s="2">
        <f t="shared" si="0"/>
        <v>0</v>
      </c>
      <c r="AE8" s="2"/>
      <c r="AF8" s="2">
        <v>500</v>
      </c>
      <c r="AH8" s="18">
        <f>AH6-AD8+AF8+L8</f>
        <v>825.2</v>
      </c>
      <c r="AI8" s="19">
        <f>AI7+K8-AF8</f>
        <v>4770.9699999999993</v>
      </c>
    </row>
    <row r="9" spans="1:35" x14ac:dyDescent="0.3">
      <c r="B9" t="s">
        <v>87</v>
      </c>
      <c r="C9" t="s">
        <v>45</v>
      </c>
      <c r="D9" t="s">
        <v>113</v>
      </c>
      <c r="E9" s="18"/>
      <c r="F9" s="2">
        <v>321.08999999999997</v>
      </c>
      <c r="G9" s="15"/>
      <c r="I9" s="2"/>
      <c r="K9" s="16"/>
      <c r="L9" s="28">
        <f t="shared" si="1"/>
        <v>0</v>
      </c>
      <c r="M9" s="2"/>
      <c r="N9" s="2"/>
      <c r="Q9" s="2"/>
      <c r="U9">
        <v>321.08999999999997</v>
      </c>
      <c r="W9" s="2"/>
      <c r="X9" s="2"/>
      <c r="AB9" s="2"/>
      <c r="AC9" s="2"/>
      <c r="AD9" s="2">
        <f t="shared" si="0"/>
        <v>321.08999999999997</v>
      </c>
      <c r="AE9" s="2"/>
      <c r="AF9" s="2"/>
      <c r="AH9" s="18">
        <f>AH8-AD9+AF9+L9</f>
        <v>504.11000000000007</v>
      </c>
      <c r="AI9" s="19">
        <f t="shared" ref="AI9:AI17" si="2">AI8+K9</f>
        <v>4770.9699999999993</v>
      </c>
    </row>
    <row r="10" spans="1:35" x14ac:dyDescent="0.3">
      <c r="B10" t="s">
        <v>114</v>
      </c>
      <c r="C10" t="s">
        <v>45</v>
      </c>
      <c r="D10" t="s">
        <v>115</v>
      </c>
      <c r="E10" s="18"/>
      <c r="F10" s="2">
        <v>132</v>
      </c>
      <c r="G10" s="15"/>
      <c r="I10" s="2"/>
      <c r="K10" s="16"/>
      <c r="L10" s="28">
        <f t="shared" si="1"/>
        <v>0</v>
      </c>
      <c r="M10" s="2"/>
      <c r="N10" s="2"/>
      <c r="Q10" s="2"/>
      <c r="R10" s="2">
        <v>132</v>
      </c>
      <c r="W10" s="2"/>
      <c r="X10" s="2"/>
      <c r="AB10" s="2"/>
      <c r="AC10" s="2"/>
      <c r="AD10" s="2">
        <f t="shared" si="0"/>
        <v>132</v>
      </c>
      <c r="AE10" s="2"/>
      <c r="AF10" s="2"/>
      <c r="AG10" s="2">
        <v>22</v>
      </c>
      <c r="AH10" s="18">
        <f>AH9-AD10+AF10+L10</f>
        <v>372.11000000000007</v>
      </c>
      <c r="AI10" s="19">
        <f t="shared" si="2"/>
        <v>4770.9699999999993</v>
      </c>
    </row>
    <row r="11" spans="1:35" x14ac:dyDescent="0.3">
      <c r="A11" t="s">
        <v>51</v>
      </c>
      <c r="B11" t="s">
        <v>47</v>
      </c>
      <c r="C11" t="s">
        <v>45</v>
      </c>
      <c r="D11" t="s">
        <v>120</v>
      </c>
      <c r="E11" s="18">
        <v>3500</v>
      </c>
      <c r="F11" s="2"/>
      <c r="G11" s="18">
        <v>3500</v>
      </c>
      <c r="I11" s="2"/>
      <c r="K11" s="16"/>
      <c r="L11" s="28">
        <f t="shared" si="1"/>
        <v>3500</v>
      </c>
      <c r="M11" s="2"/>
      <c r="N11" s="2"/>
      <c r="Q11" s="2"/>
      <c r="W11" s="2"/>
      <c r="X11" s="2"/>
      <c r="AB11" s="2"/>
      <c r="AC11" s="2"/>
      <c r="AD11" s="2">
        <f t="shared" si="0"/>
        <v>0</v>
      </c>
      <c r="AE11" s="2"/>
      <c r="AF11" s="2"/>
      <c r="AH11" s="18">
        <f>AH10-AD11+AF11+L11</f>
        <v>3872.11</v>
      </c>
      <c r="AI11" s="19">
        <f t="shared" si="2"/>
        <v>4770.9699999999993</v>
      </c>
    </row>
    <row r="12" spans="1:35" x14ac:dyDescent="0.3">
      <c r="B12" t="s">
        <v>117</v>
      </c>
      <c r="C12" t="s">
        <v>45</v>
      </c>
      <c r="D12" t="s">
        <v>118</v>
      </c>
      <c r="E12" s="18"/>
      <c r="F12" s="2">
        <v>121.09</v>
      </c>
      <c r="G12" s="15"/>
      <c r="I12" s="2"/>
      <c r="K12" s="16"/>
      <c r="L12" s="28">
        <f t="shared" si="1"/>
        <v>0</v>
      </c>
      <c r="M12" s="2">
        <v>95.09</v>
      </c>
      <c r="N12" s="2">
        <v>26</v>
      </c>
      <c r="Q12" s="2"/>
      <c r="W12" s="2"/>
      <c r="X12" s="2"/>
      <c r="AB12" s="2"/>
      <c r="AC12" s="2"/>
      <c r="AD12" s="2">
        <f t="shared" si="0"/>
        <v>121.09</v>
      </c>
      <c r="AE12" s="2"/>
      <c r="AF12" s="2"/>
      <c r="AH12" s="18">
        <f>AH11-AD12+AF12+L12</f>
        <v>3751.02</v>
      </c>
      <c r="AI12" s="19">
        <f t="shared" si="2"/>
        <v>4770.9699999999993</v>
      </c>
    </row>
    <row r="13" spans="1:35" x14ac:dyDescent="0.3">
      <c r="B13" t="s">
        <v>52</v>
      </c>
      <c r="C13" t="s">
        <v>45</v>
      </c>
      <c r="D13" t="s">
        <v>119</v>
      </c>
      <c r="E13" s="18"/>
      <c r="F13" s="2">
        <v>23.6</v>
      </c>
      <c r="G13" s="15"/>
      <c r="I13" s="2"/>
      <c r="K13" s="16"/>
      <c r="L13" s="28">
        <f>SUM(G13:K13)</f>
        <v>0</v>
      </c>
      <c r="M13" s="2">
        <v>23.6</v>
      </c>
      <c r="N13" s="2"/>
      <c r="Q13" s="2"/>
      <c r="U13" s="2"/>
      <c r="AD13" s="2">
        <f t="shared" si="0"/>
        <v>23.6</v>
      </c>
      <c r="AE13" s="2"/>
      <c r="AF13" s="2"/>
      <c r="AH13" s="18">
        <f t="shared" ref="AH13" si="3">AH12-AD13+AF13+L13</f>
        <v>3727.42</v>
      </c>
      <c r="AI13" s="19">
        <f t="shared" si="2"/>
        <v>4770.9699999999993</v>
      </c>
    </row>
    <row r="14" spans="1:35" x14ac:dyDescent="0.3">
      <c r="B14" t="s">
        <v>49</v>
      </c>
      <c r="C14" t="s">
        <v>29</v>
      </c>
      <c r="E14" s="18">
        <v>3.47</v>
      </c>
      <c r="F14" s="2"/>
      <c r="G14" s="15"/>
      <c r="K14">
        <v>3.47</v>
      </c>
      <c r="L14" s="28">
        <f t="shared" ref="L14:L86" si="4">SUM(G14:K14)</f>
        <v>3.47</v>
      </c>
      <c r="M14" s="2"/>
      <c r="N14" s="2"/>
      <c r="Q14" s="2"/>
      <c r="AD14" s="2">
        <f t="shared" si="0"/>
        <v>0</v>
      </c>
      <c r="AE14" s="2"/>
      <c r="AF14" s="2"/>
      <c r="AG14" s="16"/>
      <c r="AH14" s="46">
        <f>AH13-AD14+AF14</f>
        <v>3727.42</v>
      </c>
      <c r="AI14" s="47">
        <f t="shared" si="2"/>
        <v>4774.4399999999996</v>
      </c>
    </row>
    <row r="15" spans="1:35" x14ac:dyDescent="0.3">
      <c r="A15" t="s">
        <v>123</v>
      </c>
      <c r="B15" t="s">
        <v>124</v>
      </c>
      <c r="C15" t="s">
        <v>125</v>
      </c>
      <c r="D15" t="s">
        <v>126</v>
      </c>
      <c r="E15" s="18"/>
      <c r="F15" s="2">
        <v>47</v>
      </c>
      <c r="G15" s="15"/>
      <c r="I15" s="2"/>
      <c r="L15" s="28">
        <f t="shared" si="4"/>
        <v>0</v>
      </c>
      <c r="M15" s="2"/>
      <c r="N15" s="2"/>
      <c r="Q15" s="2"/>
      <c r="U15" s="2">
        <v>47</v>
      </c>
      <c r="AD15" s="2">
        <f t="shared" si="0"/>
        <v>47</v>
      </c>
      <c r="AE15" s="2"/>
      <c r="AF15" s="2"/>
      <c r="AG15" s="16"/>
      <c r="AH15" s="46">
        <f t="shared" ref="AH15:AH17" si="5">AH14-AD15+AF15</f>
        <v>3680.42</v>
      </c>
      <c r="AI15" s="47">
        <f t="shared" si="2"/>
        <v>4774.4399999999996</v>
      </c>
    </row>
    <row r="16" spans="1:35" x14ac:dyDescent="0.3">
      <c r="A16" t="s">
        <v>127</v>
      </c>
      <c r="B16" t="s">
        <v>52</v>
      </c>
      <c r="C16" t="s">
        <v>45</v>
      </c>
      <c r="D16" t="s">
        <v>128</v>
      </c>
      <c r="E16" s="15"/>
      <c r="F16" s="2">
        <v>23.8</v>
      </c>
      <c r="G16" s="15"/>
      <c r="L16" s="28"/>
      <c r="M16" s="2">
        <v>23.8</v>
      </c>
      <c r="N16" s="2"/>
      <c r="Q16" s="2"/>
      <c r="AD16" s="2">
        <f t="shared" si="0"/>
        <v>23.8</v>
      </c>
      <c r="AE16" s="2"/>
      <c r="AF16" s="2"/>
      <c r="AG16" s="16"/>
      <c r="AH16" s="46">
        <f t="shared" si="5"/>
        <v>3656.62</v>
      </c>
      <c r="AI16" s="47">
        <f t="shared" si="2"/>
        <v>4774.4399999999996</v>
      </c>
    </row>
    <row r="17" spans="2:35" x14ac:dyDescent="0.3">
      <c r="B17" t="s">
        <v>117</v>
      </c>
      <c r="C17" t="s">
        <v>45</v>
      </c>
      <c r="D17" t="s">
        <v>129</v>
      </c>
      <c r="E17" s="18"/>
      <c r="F17" s="2">
        <v>120.89</v>
      </c>
      <c r="G17" s="18"/>
      <c r="H17" s="2"/>
      <c r="I17" s="2"/>
      <c r="J17" s="2"/>
      <c r="K17" s="2"/>
      <c r="L17" s="28">
        <f>SUM(G17:K17)</f>
        <v>0</v>
      </c>
      <c r="M17" s="2">
        <v>94.89</v>
      </c>
      <c r="N17" s="2">
        <v>26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f t="shared" si="0"/>
        <v>120.89</v>
      </c>
      <c r="AE17" s="2"/>
      <c r="AF17" s="2"/>
      <c r="AG17" s="19"/>
      <c r="AH17" s="44">
        <f t="shared" si="5"/>
        <v>3535.73</v>
      </c>
      <c r="AI17" s="45">
        <f t="shared" si="2"/>
        <v>4774.4399999999996</v>
      </c>
    </row>
    <row r="18" spans="2:35" x14ac:dyDescent="0.3">
      <c r="E18" s="18"/>
      <c r="F18" s="2"/>
      <c r="G18" s="15"/>
      <c r="H18" s="2"/>
      <c r="L18" s="28">
        <f t="shared" si="4"/>
        <v>0</v>
      </c>
      <c r="M18" s="2"/>
      <c r="N18" s="2"/>
      <c r="Q18" s="2"/>
      <c r="Y18" s="2"/>
      <c r="Z18" s="2"/>
      <c r="AD18" s="2"/>
      <c r="AE18" s="2"/>
      <c r="AF18" s="2"/>
      <c r="AG18" s="19"/>
      <c r="AH18" s="18"/>
      <c r="AI18" s="19"/>
    </row>
    <row r="19" spans="2:35" x14ac:dyDescent="0.3">
      <c r="E19" s="18"/>
      <c r="F19" s="2"/>
      <c r="G19" s="15"/>
      <c r="H19" s="2"/>
      <c r="L19" s="28"/>
      <c r="M19" s="2"/>
      <c r="N19" s="2"/>
      <c r="Q19" s="2"/>
      <c r="Y19" s="2"/>
      <c r="Z19" s="2"/>
      <c r="AD19" s="2"/>
      <c r="AE19" s="2"/>
      <c r="AF19" s="2"/>
      <c r="AG19" s="19"/>
      <c r="AH19" s="18"/>
      <c r="AI19" s="19"/>
    </row>
    <row r="20" spans="2:35" x14ac:dyDescent="0.3">
      <c r="E20" s="18"/>
      <c r="F20" s="2"/>
      <c r="G20" s="18"/>
      <c r="H20" s="2"/>
      <c r="I20" s="2"/>
      <c r="J20" s="2"/>
      <c r="K20" s="2"/>
      <c r="L20" s="28">
        <f>SUM(G20:K20)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19"/>
      <c r="AH20" s="18"/>
      <c r="AI20" s="19"/>
    </row>
    <row r="21" spans="2:35" x14ac:dyDescent="0.3">
      <c r="E21" s="18"/>
      <c r="F21" s="2"/>
      <c r="G21" s="18"/>
      <c r="H21" s="2"/>
      <c r="I21" s="2"/>
      <c r="J21" s="2"/>
      <c r="K21" s="2"/>
      <c r="L21" s="28">
        <f t="shared" si="4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9"/>
      <c r="AH21" s="18"/>
      <c r="AI21" s="19"/>
    </row>
    <row r="22" spans="2:35" x14ac:dyDescent="0.3">
      <c r="E22" s="18"/>
      <c r="F22" s="2"/>
      <c r="G22" s="18"/>
      <c r="H22" s="2"/>
      <c r="I22" s="2"/>
      <c r="J22" s="2"/>
      <c r="K22" s="2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19"/>
      <c r="AH22" s="18"/>
      <c r="AI22" s="19"/>
    </row>
    <row r="23" spans="2:35" x14ac:dyDescent="0.3">
      <c r="E23" s="18"/>
      <c r="F23" s="2"/>
      <c r="G23" s="18"/>
      <c r="H23" s="2"/>
      <c r="I23" s="2"/>
      <c r="J23" s="2"/>
      <c r="K23" s="2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19"/>
      <c r="AH23" s="18"/>
      <c r="AI23" s="19"/>
    </row>
    <row r="24" spans="2:35" x14ac:dyDescent="0.3">
      <c r="E24" s="18"/>
      <c r="F24" s="2"/>
      <c r="G24" s="18"/>
      <c r="H24" s="2"/>
      <c r="I24" s="2"/>
      <c r="J24" s="2"/>
      <c r="K24" s="2"/>
      <c r="L24" s="28">
        <f t="shared" si="4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19"/>
      <c r="AH24" s="18"/>
      <c r="AI24" s="19"/>
    </row>
    <row r="25" spans="2:35" x14ac:dyDescent="0.3">
      <c r="E25" s="18"/>
      <c r="F25" s="2"/>
      <c r="G25" s="18"/>
      <c r="H25" s="2"/>
      <c r="I25" s="2"/>
      <c r="J25" s="2"/>
      <c r="K25" s="2"/>
      <c r="L25" s="28">
        <f t="shared" si="4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9"/>
      <c r="AH25" s="18"/>
      <c r="AI25" s="19"/>
    </row>
    <row r="26" spans="2:35" x14ac:dyDescent="0.3">
      <c r="E26" s="18"/>
      <c r="F26" s="2"/>
      <c r="G26" s="18"/>
      <c r="H26" s="2"/>
      <c r="I26" s="2"/>
      <c r="J26" s="2"/>
      <c r="K26" s="2"/>
      <c r="L26" s="28">
        <f t="shared" si="4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9"/>
      <c r="AH26" s="18"/>
      <c r="AI26" s="19"/>
    </row>
    <row r="27" spans="2:35" x14ac:dyDescent="0.3">
      <c r="E27" s="18"/>
      <c r="F27" s="2"/>
      <c r="G27" s="18"/>
      <c r="H27" s="2"/>
      <c r="I27" s="2"/>
      <c r="J27" s="2"/>
      <c r="K27" s="2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19"/>
      <c r="AH27" s="18"/>
      <c r="AI27" s="19"/>
    </row>
    <row r="28" spans="2:35" x14ac:dyDescent="0.3">
      <c r="E28" s="18"/>
      <c r="F28" s="2"/>
      <c r="G28" s="18"/>
      <c r="H28" s="2"/>
      <c r="I28" s="2"/>
      <c r="J28" s="2"/>
      <c r="K28" s="2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9"/>
      <c r="AH28" s="18"/>
      <c r="AI28" s="19"/>
    </row>
    <row r="29" spans="2:35" x14ac:dyDescent="0.3">
      <c r="E29" s="18"/>
      <c r="F29" s="2"/>
      <c r="G29" s="18"/>
      <c r="H29" s="2"/>
      <c r="I29" s="2"/>
      <c r="J29" s="2"/>
      <c r="K29" s="2"/>
      <c r="L29" s="28">
        <f t="shared" si="4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19"/>
      <c r="AH29" s="18"/>
      <c r="AI29" s="19"/>
    </row>
    <row r="30" spans="2:35" x14ac:dyDescent="0.3">
      <c r="E30" s="18"/>
      <c r="F30" s="2"/>
      <c r="G30" s="18"/>
      <c r="H30" s="2"/>
      <c r="I30" s="2"/>
      <c r="J30" s="2"/>
      <c r="K30" s="2"/>
      <c r="L30" s="28">
        <f t="shared" si="4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9"/>
      <c r="AH30" s="18"/>
      <c r="AI30" s="19"/>
    </row>
    <row r="31" spans="2:35" x14ac:dyDescent="0.3">
      <c r="E31" s="18"/>
      <c r="F31" s="19"/>
      <c r="G31" s="2"/>
      <c r="H31" s="2"/>
      <c r="I31" s="2"/>
      <c r="J31" s="2"/>
      <c r="K31" s="2"/>
      <c r="L31" s="28">
        <f t="shared" si="4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19"/>
      <c r="AH31" s="18"/>
      <c r="AI31" s="19"/>
    </row>
    <row r="32" spans="2:35" x14ac:dyDescent="0.3">
      <c r="E32" s="18"/>
      <c r="F32" s="19"/>
      <c r="G32" s="2"/>
      <c r="H32" s="2"/>
      <c r="I32" s="2"/>
      <c r="J32" s="2"/>
      <c r="K32" s="2"/>
      <c r="L32" s="28">
        <f t="shared" si="4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19"/>
      <c r="AH32" s="18"/>
      <c r="AI32" s="19"/>
    </row>
    <row r="33" spans="5:35" x14ac:dyDescent="0.3">
      <c r="E33" s="18"/>
      <c r="F33" s="19"/>
      <c r="G33" s="2"/>
      <c r="H33" s="2"/>
      <c r="I33" s="2"/>
      <c r="J33" s="2"/>
      <c r="K33" s="2"/>
      <c r="L33" s="28">
        <f t="shared" si="4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19"/>
      <c r="AH33" s="18"/>
      <c r="AI33" s="19"/>
    </row>
    <row r="34" spans="5:35" x14ac:dyDescent="0.3">
      <c r="E34" s="18"/>
      <c r="F34" s="19"/>
      <c r="G34" s="2"/>
      <c r="H34" s="2"/>
      <c r="I34" s="2"/>
      <c r="J34" s="2"/>
      <c r="K34" s="2"/>
      <c r="L34" s="28">
        <f t="shared" si="4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9"/>
      <c r="AH34" s="18"/>
      <c r="AI34" s="19"/>
    </row>
    <row r="35" spans="5:35" x14ac:dyDescent="0.3">
      <c r="E35" s="18"/>
      <c r="F35" s="19"/>
      <c r="G35" s="2"/>
      <c r="H35" s="2"/>
      <c r="I35" s="2"/>
      <c r="J35" s="2"/>
      <c r="K35" s="2"/>
      <c r="L35" s="28">
        <f t="shared" si="4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19"/>
      <c r="AH35" s="18"/>
      <c r="AI35" s="19"/>
    </row>
    <row r="36" spans="5:35" x14ac:dyDescent="0.3">
      <c r="E36" s="18"/>
      <c r="F36" s="19"/>
      <c r="G36" s="2"/>
      <c r="H36" s="2"/>
      <c r="I36" s="2"/>
      <c r="J36" s="2"/>
      <c r="K36" s="2"/>
      <c r="L36" s="28">
        <f t="shared" si="4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19"/>
      <c r="AH36" s="18"/>
      <c r="AI36" s="19"/>
    </row>
    <row r="37" spans="5:35" x14ac:dyDescent="0.3">
      <c r="E37" s="18"/>
      <c r="F37" s="19"/>
      <c r="G37" s="2"/>
      <c r="H37" s="2"/>
      <c r="I37" s="2"/>
      <c r="J37" s="2"/>
      <c r="K37" s="2"/>
      <c r="L37" s="28">
        <f t="shared" si="4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9"/>
      <c r="AH37" s="18"/>
      <c r="AI37" s="19"/>
    </row>
    <row r="38" spans="5:35" x14ac:dyDescent="0.3">
      <c r="E38" s="18"/>
      <c r="F38" s="19"/>
      <c r="G38" s="2"/>
      <c r="H38" s="2"/>
      <c r="I38" s="2"/>
      <c r="J38" s="2"/>
      <c r="K38" s="2"/>
      <c r="L38" s="28">
        <f t="shared" si="4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9"/>
      <c r="AH38" s="18"/>
      <c r="AI38" s="19"/>
    </row>
    <row r="39" spans="5:35" x14ac:dyDescent="0.3">
      <c r="E39" s="18"/>
      <c r="F39" s="19"/>
      <c r="G39" s="2"/>
      <c r="H39" s="2"/>
      <c r="I39" s="2"/>
      <c r="J39" s="2"/>
      <c r="K39" s="2"/>
      <c r="L39" s="28">
        <f t="shared" si="4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9"/>
      <c r="AH39" s="18"/>
      <c r="AI39" s="19"/>
    </row>
    <row r="40" spans="5:35" x14ac:dyDescent="0.3">
      <c r="E40" s="18"/>
      <c r="F40" s="19"/>
      <c r="G40" s="2"/>
      <c r="H40" s="2"/>
      <c r="I40" s="2"/>
      <c r="J40" s="2"/>
      <c r="K40" s="2"/>
      <c r="L40" s="28">
        <f t="shared" si="4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19"/>
      <c r="AH40" s="18"/>
      <c r="AI40" s="19"/>
    </row>
    <row r="41" spans="5:35" x14ac:dyDescent="0.3">
      <c r="E41" s="18"/>
      <c r="F41" s="19"/>
      <c r="G41" s="2"/>
      <c r="H41" s="2"/>
      <c r="I41" s="2"/>
      <c r="J41" s="2"/>
      <c r="K41" s="2"/>
      <c r="L41" s="28">
        <f t="shared" si="4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19"/>
      <c r="AH41" s="18"/>
      <c r="AI41" s="19"/>
    </row>
    <row r="42" spans="5:35" x14ac:dyDescent="0.3">
      <c r="E42" s="18"/>
      <c r="F42" s="19"/>
      <c r="G42" s="2"/>
      <c r="H42" s="2"/>
      <c r="I42" s="2"/>
      <c r="J42" s="2"/>
      <c r="K42" s="2"/>
      <c r="L42" s="28">
        <f t="shared" si="4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19"/>
      <c r="AH42" s="18"/>
      <c r="AI42" s="19"/>
    </row>
    <row r="43" spans="5:35" x14ac:dyDescent="0.3">
      <c r="E43" s="18"/>
      <c r="F43" s="19"/>
      <c r="G43" s="2"/>
      <c r="H43" s="2"/>
      <c r="I43" s="2"/>
      <c r="J43" s="2"/>
      <c r="K43" s="2"/>
      <c r="L43" s="28">
        <f t="shared" si="4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19"/>
      <c r="AH43" s="34"/>
      <c r="AI43" s="33"/>
    </row>
    <row r="44" spans="5:35" x14ac:dyDescent="0.3">
      <c r="E44" s="18"/>
      <c r="F44" s="19"/>
      <c r="G44" s="2"/>
      <c r="H44" s="2"/>
      <c r="I44" s="2"/>
      <c r="J44" s="2"/>
      <c r="K44" s="2"/>
      <c r="L44" s="28">
        <f t="shared" si="4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9"/>
      <c r="AH44" s="34"/>
      <c r="AI44" s="33"/>
    </row>
    <row r="45" spans="5:35" x14ac:dyDescent="0.3">
      <c r="E45" s="18"/>
      <c r="F45" s="19"/>
      <c r="G45" s="2"/>
      <c r="H45" s="2"/>
      <c r="I45" s="2"/>
      <c r="J45" s="2"/>
      <c r="K45" s="2"/>
      <c r="L45" s="28">
        <f t="shared" si="4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9"/>
      <c r="AH45" s="34"/>
      <c r="AI45" s="33"/>
    </row>
    <row r="46" spans="5:35" x14ac:dyDescent="0.3">
      <c r="E46" s="18"/>
      <c r="F46" s="19"/>
      <c r="G46" s="2"/>
      <c r="H46" s="2"/>
      <c r="I46" s="2"/>
      <c r="J46" s="2"/>
      <c r="K46" s="2"/>
      <c r="L46" s="28">
        <f t="shared" si="4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9"/>
      <c r="AH46" s="34"/>
      <c r="AI46" s="33"/>
    </row>
    <row r="47" spans="5:35" x14ac:dyDescent="0.3">
      <c r="E47" s="18"/>
      <c r="F47" s="19"/>
      <c r="G47" s="2"/>
      <c r="H47" s="2"/>
      <c r="I47" s="2"/>
      <c r="J47" s="2"/>
      <c r="K47" s="2"/>
      <c r="L47" s="28">
        <f t="shared" si="4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9"/>
      <c r="AH47" s="42"/>
      <c r="AI47" s="33"/>
    </row>
    <row r="48" spans="5:35" x14ac:dyDescent="0.3">
      <c r="E48" s="18"/>
      <c r="F48" s="19"/>
      <c r="G48" s="2"/>
      <c r="H48" s="2"/>
      <c r="I48" s="2"/>
      <c r="J48" s="2"/>
      <c r="K48" s="2"/>
      <c r="L48" s="28">
        <f t="shared" si="4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9"/>
      <c r="AH48" s="34"/>
      <c r="AI48" s="33"/>
    </row>
    <row r="49" spans="5:35" x14ac:dyDescent="0.3">
      <c r="E49" s="18"/>
      <c r="F49" s="19"/>
      <c r="G49" s="2"/>
      <c r="H49" s="2"/>
      <c r="I49" s="2"/>
      <c r="J49" s="2"/>
      <c r="K49" s="2"/>
      <c r="L49" s="28">
        <f t="shared" si="4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9"/>
      <c r="AH49" s="34"/>
      <c r="AI49" s="33"/>
    </row>
    <row r="50" spans="5:35" x14ac:dyDescent="0.3">
      <c r="E50" s="18"/>
      <c r="F50" s="19"/>
      <c r="G50" s="2"/>
      <c r="H50" s="2"/>
      <c r="I50" s="2"/>
      <c r="J50" s="2"/>
      <c r="K50" s="2"/>
      <c r="L50" s="28">
        <f t="shared" si="4"/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9"/>
      <c r="AH50" s="34"/>
      <c r="AI50" s="33"/>
    </row>
    <row r="51" spans="5:35" x14ac:dyDescent="0.3">
      <c r="E51" s="18"/>
      <c r="F51" s="19"/>
      <c r="G51" s="2"/>
      <c r="H51" s="2"/>
      <c r="I51" s="2"/>
      <c r="J51" s="2"/>
      <c r="K51" s="2"/>
      <c r="L51" s="28">
        <f t="shared" si="4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9"/>
      <c r="AH51" s="34"/>
      <c r="AI51" s="33"/>
    </row>
    <row r="52" spans="5:35" x14ac:dyDescent="0.3">
      <c r="E52" s="18"/>
      <c r="F52" s="19"/>
      <c r="G52" s="2"/>
      <c r="H52" s="2"/>
      <c r="I52" s="2"/>
      <c r="J52" s="2"/>
      <c r="K52" s="2"/>
      <c r="L52" s="28">
        <f t="shared" si="4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9"/>
      <c r="AH52" s="34"/>
      <c r="AI52" s="33"/>
    </row>
    <row r="53" spans="5:35" x14ac:dyDescent="0.3">
      <c r="E53" s="18"/>
      <c r="F53" s="19"/>
      <c r="G53" s="2"/>
      <c r="H53" s="2"/>
      <c r="I53" s="2"/>
      <c r="J53" s="2"/>
      <c r="K53" s="2"/>
      <c r="L53" s="28">
        <f t="shared" si="4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9"/>
      <c r="AH53" s="34"/>
      <c r="AI53" s="33"/>
    </row>
    <row r="54" spans="5:35" x14ac:dyDescent="0.3">
      <c r="E54" s="18"/>
      <c r="F54" s="19"/>
      <c r="G54" s="2"/>
      <c r="H54" s="2"/>
      <c r="I54" s="2"/>
      <c r="J54" s="2"/>
      <c r="K54" s="2"/>
      <c r="L54" s="28">
        <f t="shared" si="4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9"/>
      <c r="AH54" s="34"/>
      <c r="AI54" s="33"/>
    </row>
    <row r="55" spans="5:35" x14ac:dyDescent="0.3">
      <c r="E55" s="18"/>
      <c r="F55" s="19"/>
      <c r="G55" s="2"/>
      <c r="H55" s="2"/>
      <c r="I55" s="2"/>
      <c r="J55" s="2"/>
      <c r="K55" s="2"/>
      <c r="L55" s="28">
        <f t="shared" si="4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9"/>
      <c r="AH55" s="34"/>
      <c r="AI55" s="33"/>
    </row>
    <row r="56" spans="5:35" x14ac:dyDescent="0.3">
      <c r="E56" s="18"/>
      <c r="F56" s="19"/>
      <c r="G56" s="2"/>
      <c r="H56" s="2"/>
      <c r="I56" s="2"/>
      <c r="J56" s="2"/>
      <c r="K56" s="2"/>
      <c r="L56" s="28">
        <f t="shared" si="4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  <c r="AH56" s="34"/>
      <c r="AI56" s="33"/>
    </row>
    <row r="57" spans="5:35" x14ac:dyDescent="0.3">
      <c r="E57" s="18"/>
      <c r="F57" s="33"/>
      <c r="G57" s="2"/>
      <c r="H57" s="2"/>
      <c r="I57" s="2"/>
      <c r="J57" s="2"/>
      <c r="K57" s="2"/>
      <c r="L57" s="28">
        <f t="shared" si="4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9"/>
      <c r="AH57" s="34"/>
      <c r="AI57" s="33"/>
    </row>
    <row r="58" spans="5:35" x14ac:dyDescent="0.3">
      <c r="E58" s="18"/>
      <c r="F58" s="33"/>
      <c r="G58" s="2"/>
      <c r="H58" s="2"/>
      <c r="I58" s="2"/>
      <c r="J58" s="2"/>
      <c r="K58" s="2"/>
      <c r="L58" s="28">
        <f t="shared" si="4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9"/>
      <c r="AH58" s="34"/>
      <c r="AI58" s="33"/>
    </row>
    <row r="59" spans="5:35" x14ac:dyDescent="0.3">
      <c r="E59" s="18"/>
      <c r="F59" s="19"/>
      <c r="G59" s="2"/>
      <c r="H59" s="2"/>
      <c r="I59" s="2"/>
      <c r="J59" s="2"/>
      <c r="K59" s="2"/>
      <c r="L59" s="28">
        <f t="shared" si="4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34"/>
      <c r="AI59" s="33"/>
    </row>
    <row r="60" spans="5:35" x14ac:dyDescent="0.3">
      <c r="E60" s="18"/>
      <c r="F60" s="19"/>
      <c r="G60" s="2"/>
      <c r="H60" s="2"/>
      <c r="I60" s="2"/>
      <c r="J60" s="2"/>
      <c r="K60" s="2"/>
      <c r="L60" s="28">
        <f t="shared" si="4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34"/>
      <c r="AI60" s="33"/>
    </row>
    <row r="61" spans="5:35" x14ac:dyDescent="0.3">
      <c r="E61" s="34"/>
      <c r="F61" s="19"/>
      <c r="G61" s="2"/>
      <c r="H61" s="2"/>
      <c r="I61" s="2"/>
      <c r="J61" s="2"/>
      <c r="K61" s="2"/>
      <c r="L61" s="28">
        <f t="shared" si="4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34"/>
      <c r="AI61" s="33"/>
    </row>
    <row r="62" spans="5:35" x14ac:dyDescent="0.3">
      <c r="E62" s="34"/>
      <c r="F62" s="19"/>
      <c r="G62" s="2"/>
      <c r="H62" s="2"/>
      <c r="I62" s="2"/>
      <c r="J62" s="2"/>
      <c r="K62" s="2"/>
      <c r="L62" s="2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9"/>
      <c r="AH62" s="34"/>
      <c r="AI62" s="33"/>
    </row>
    <row r="63" spans="5:35" x14ac:dyDescent="0.3">
      <c r="E63" s="34"/>
      <c r="F63" s="19"/>
      <c r="G63" s="2"/>
      <c r="H63" s="2"/>
      <c r="I63" s="2"/>
      <c r="J63" s="2"/>
      <c r="K63" s="2"/>
      <c r="L63" s="2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9"/>
      <c r="AH63" s="34"/>
      <c r="AI63" s="33"/>
    </row>
    <row r="64" spans="5:35" x14ac:dyDescent="0.3">
      <c r="E64" s="34"/>
      <c r="F64" s="19"/>
      <c r="G64" s="2"/>
      <c r="H64" s="2"/>
      <c r="I64" s="2"/>
      <c r="J64" s="2"/>
      <c r="K64" s="2"/>
      <c r="L64" s="28">
        <f t="shared" si="4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9"/>
      <c r="AH64" s="34"/>
      <c r="AI64" s="33"/>
    </row>
    <row r="65" spans="5:39" x14ac:dyDescent="0.3">
      <c r="E65" s="18"/>
      <c r="F65" s="19"/>
      <c r="G65" s="2"/>
      <c r="H65" s="2"/>
      <c r="I65" s="2"/>
      <c r="J65" s="2"/>
      <c r="K65" s="2"/>
      <c r="L65" s="28">
        <f t="shared" si="4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9"/>
      <c r="AH65" s="34"/>
      <c r="AI65" s="33"/>
    </row>
    <row r="66" spans="5:39" x14ac:dyDescent="0.3">
      <c r="E66" s="18"/>
      <c r="F66" s="19"/>
      <c r="G66" s="2"/>
      <c r="H66" s="2"/>
      <c r="I66" s="2"/>
      <c r="J66" s="2"/>
      <c r="K66" s="2"/>
      <c r="L66" s="28">
        <f t="shared" si="4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34"/>
      <c r="AI66" s="33"/>
    </row>
    <row r="67" spans="5:39" x14ac:dyDescent="0.3">
      <c r="E67" s="34"/>
      <c r="F67" s="19"/>
      <c r="G67" s="2"/>
      <c r="H67" s="2"/>
      <c r="I67" s="2"/>
      <c r="J67" s="2"/>
      <c r="K67" s="2"/>
      <c r="L67" s="28">
        <f t="shared" si="4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18"/>
      <c r="AI67" s="33"/>
      <c r="AM67" t="s">
        <v>43</v>
      </c>
    </row>
    <row r="68" spans="5:39" x14ac:dyDescent="0.3">
      <c r="E68" s="18"/>
      <c r="F68" s="19"/>
      <c r="G68" s="2"/>
      <c r="H68" s="2"/>
      <c r="I68" s="2"/>
      <c r="J68" s="2"/>
      <c r="K68" s="2"/>
      <c r="L68" s="28">
        <f t="shared" si="4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8"/>
      <c r="AI68" s="33"/>
    </row>
    <row r="69" spans="5:39" x14ac:dyDescent="0.3">
      <c r="E69" s="18"/>
      <c r="F69" s="19"/>
      <c r="G69" s="2"/>
      <c r="H69" s="2"/>
      <c r="I69" s="2"/>
      <c r="J69" s="2"/>
      <c r="K69" s="2"/>
      <c r="L69" s="28">
        <f t="shared" si="4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8"/>
      <c r="AI69" s="19"/>
    </row>
    <row r="70" spans="5:39" x14ac:dyDescent="0.3">
      <c r="E70" s="18"/>
      <c r="F70" s="19"/>
      <c r="G70" s="2"/>
      <c r="H70" s="2"/>
      <c r="I70" s="2"/>
      <c r="J70" s="2"/>
      <c r="K70" s="2"/>
      <c r="L70" s="28">
        <f t="shared" si="4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8"/>
      <c r="AI70" s="19"/>
    </row>
    <row r="71" spans="5:39" x14ac:dyDescent="0.3">
      <c r="E71" s="18"/>
      <c r="F71" s="19"/>
      <c r="G71" s="2"/>
      <c r="H71" s="2"/>
      <c r="I71" s="2"/>
      <c r="J71" s="2"/>
      <c r="K71" s="2"/>
      <c r="L71" s="28">
        <f t="shared" si="4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8"/>
      <c r="AI71" s="19"/>
    </row>
    <row r="72" spans="5:39" x14ac:dyDescent="0.3">
      <c r="E72" s="18"/>
      <c r="F72" s="19"/>
      <c r="G72" s="2"/>
      <c r="H72" s="2"/>
      <c r="I72" s="2"/>
      <c r="J72" s="2"/>
      <c r="K72" s="2"/>
      <c r="L72" s="28">
        <f t="shared" si="4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8"/>
      <c r="AI72" s="19"/>
    </row>
    <row r="73" spans="5:39" x14ac:dyDescent="0.3">
      <c r="E73" s="18"/>
      <c r="F73" s="19"/>
      <c r="G73" s="2"/>
      <c r="H73" s="2"/>
      <c r="I73" s="2"/>
      <c r="J73" s="2"/>
      <c r="K73" s="2"/>
      <c r="L73" s="28">
        <f t="shared" si="4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8"/>
      <c r="AI73" s="19"/>
    </row>
    <row r="74" spans="5:39" x14ac:dyDescent="0.3">
      <c r="E74" s="18"/>
      <c r="F74" s="19"/>
      <c r="G74" s="2"/>
      <c r="H74" s="2"/>
      <c r="I74" s="2"/>
      <c r="J74" s="2"/>
      <c r="K74" s="2"/>
      <c r="L74" s="28">
        <f t="shared" si="4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8"/>
      <c r="AI74" s="19"/>
    </row>
    <row r="75" spans="5:39" x14ac:dyDescent="0.3">
      <c r="E75" s="18"/>
      <c r="F75" s="19"/>
      <c r="G75" s="2"/>
      <c r="H75" s="2"/>
      <c r="I75" s="2"/>
      <c r="J75" s="2"/>
      <c r="K75" s="2"/>
      <c r="L75" s="28">
        <f t="shared" si="4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8"/>
      <c r="AI75" s="19"/>
    </row>
    <row r="76" spans="5:39" x14ac:dyDescent="0.3">
      <c r="E76" s="18"/>
      <c r="F76" s="19"/>
      <c r="G76" s="2"/>
      <c r="H76" s="2"/>
      <c r="I76" s="2"/>
      <c r="J76" s="2"/>
      <c r="K76" s="2"/>
      <c r="L76" s="28">
        <f t="shared" si="4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8"/>
      <c r="AI76" s="19"/>
    </row>
    <row r="77" spans="5:39" x14ac:dyDescent="0.3">
      <c r="E77" s="18"/>
      <c r="F77" s="19"/>
      <c r="G77" s="2"/>
      <c r="H77" s="2"/>
      <c r="I77" s="2"/>
      <c r="J77" s="2"/>
      <c r="K77" s="2"/>
      <c r="L77" s="28">
        <f t="shared" si="4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8"/>
      <c r="AI77" s="19"/>
    </row>
    <row r="78" spans="5:39" x14ac:dyDescent="0.3">
      <c r="E78" s="18"/>
      <c r="F78" s="19"/>
      <c r="G78" s="2"/>
      <c r="H78" s="2"/>
      <c r="I78" s="2"/>
      <c r="J78" s="2"/>
      <c r="K78" s="2"/>
      <c r="L78" s="28">
        <f t="shared" si="4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8"/>
      <c r="AI78" s="19"/>
    </row>
    <row r="79" spans="5:39" x14ac:dyDescent="0.3">
      <c r="E79" s="18"/>
      <c r="F79" s="19"/>
      <c r="G79" s="2"/>
      <c r="H79" s="2"/>
      <c r="I79" s="2"/>
      <c r="J79" s="2"/>
      <c r="K79" s="2"/>
      <c r="L79" s="28">
        <f t="shared" si="4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8"/>
      <c r="AI79" s="19"/>
    </row>
    <row r="80" spans="5:39" x14ac:dyDescent="0.3">
      <c r="E80" s="18"/>
      <c r="F80" s="19"/>
      <c r="G80" s="2"/>
      <c r="H80" s="2"/>
      <c r="I80" s="2"/>
      <c r="J80" s="2"/>
      <c r="K80" s="2"/>
      <c r="L80" s="28">
        <f t="shared" si="4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8"/>
      <c r="AI80" s="19"/>
    </row>
    <row r="81" spans="5:35" x14ac:dyDescent="0.3">
      <c r="E81" s="18"/>
      <c r="F81" s="19"/>
      <c r="G81" s="2"/>
      <c r="H81" s="2"/>
      <c r="I81" s="2"/>
      <c r="J81" s="2"/>
      <c r="K81" s="2"/>
      <c r="L81" s="28">
        <f t="shared" si="4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8"/>
      <c r="AI81" s="19"/>
    </row>
    <row r="82" spans="5:35" x14ac:dyDescent="0.3">
      <c r="E82" s="18"/>
      <c r="F82" s="19"/>
      <c r="G82" s="2"/>
      <c r="H82" s="2"/>
      <c r="I82" s="2"/>
      <c r="J82" s="2"/>
      <c r="K82" s="2"/>
      <c r="L82" s="28">
        <f t="shared" si="4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8"/>
      <c r="AI82" s="19"/>
    </row>
    <row r="83" spans="5:35" x14ac:dyDescent="0.3">
      <c r="E83" s="18"/>
      <c r="F83" s="19"/>
      <c r="G83" s="2"/>
      <c r="H83" s="2"/>
      <c r="I83" s="2"/>
      <c r="J83" s="2"/>
      <c r="K83" s="2"/>
      <c r="L83" s="28">
        <f t="shared" si="4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8"/>
      <c r="AI83" s="19"/>
    </row>
    <row r="84" spans="5:35" x14ac:dyDescent="0.3">
      <c r="E84" s="18"/>
      <c r="F84" s="19"/>
      <c r="G84" s="2"/>
      <c r="H84" s="2"/>
      <c r="I84" s="2"/>
      <c r="J84" s="2"/>
      <c r="K84" s="2"/>
      <c r="L84" s="25">
        <f t="shared" si="4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8"/>
      <c r="AI84" s="19"/>
    </row>
    <row r="85" spans="5:35" x14ac:dyDescent="0.3">
      <c r="E85" s="18"/>
      <c r="F85" s="19"/>
      <c r="G85" s="2"/>
      <c r="H85" s="2"/>
      <c r="I85" s="2"/>
      <c r="J85" s="2"/>
      <c r="K85" s="2"/>
      <c r="L85" s="25">
        <f t="shared" si="4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8"/>
      <c r="AI85" s="19"/>
    </row>
    <row r="86" spans="5:35" x14ac:dyDescent="0.3">
      <c r="E86" s="18"/>
      <c r="F86" s="19"/>
      <c r="G86" s="2"/>
      <c r="H86" s="2"/>
      <c r="I86" s="2"/>
      <c r="J86" s="2"/>
      <c r="K86" s="2"/>
      <c r="L86" s="25">
        <f t="shared" si="4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8"/>
      <c r="AI86" s="19"/>
    </row>
    <row r="87" spans="5:35" x14ac:dyDescent="0.3">
      <c r="E87" s="18"/>
      <c r="F87" s="19"/>
      <c r="G87" s="2"/>
      <c r="H87" s="2"/>
      <c r="I87" s="2"/>
      <c r="J87" s="2"/>
      <c r="K87" s="2"/>
      <c r="L87" s="25">
        <f t="shared" ref="L87:L117" si="6">SUM(G87:K87)</f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8"/>
      <c r="AI87" s="19"/>
    </row>
    <row r="88" spans="5:35" x14ac:dyDescent="0.3">
      <c r="E88" s="18"/>
      <c r="F88" s="19"/>
      <c r="G88" s="2"/>
      <c r="H88" s="2"/>
      <c r="I88" s="2"/>
      <c r="J88" s="2"/>
      <c r="K88" s="2"/>
      <c r="L88" s="28">
        <f t="shared" si="6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/>
      <c r="AH88" s="18"/>
      <c r="AI88" s="19"/>
    </row>
    <row r="89" spans="5:35" x14ac:dyDescent="0.3">
      <c r="E89" s="18"/>
      <c r="F89" s="19"/>
      <c r="G89" s="2"/>
      <c r="H89" s="2"/>
      <c r="I89" s="2"/>
      <c r="J89" s="2"/>
      <c r="K89" s="2"/>
      <c r="L89" s="28">
        <f t="shared" si="6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9"/>
      <c r="AH89" s="18"/>
      <c r="AI89" s="19"/>
    </row>
    <row r="90" spans="5:35" x14ac:dyDescent="0.3">
      <c r="E90" s="18"/>
      <c r="F90" s="19"/>
      <c r="G90" s="2"/>
      <c r="H90" s="2"/>
      <c r="I90" s="2"/>
      <c r="J90" s="2"/>
      <c r="K90" s="2"/>
      <c r="L90" s="28">
        <f t="shared" si="6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8"/>
      <c r="AI90" s="19"/>
    </row>
    <row r="91" spans="5:35" x14ac:dyDescent="0.3">
      <c r="E91" s="18"/>
      <c r="F91" s="19"/>
      <c r="G91" s="2"/>
      <c r="H91" s="2"/>
      <c r="I91" s="2"/>
      <c r="J91" s="2"/>
      <c r="K91" s="2"/>
      <c r="L91" s="28">
        <f t="shared" si="6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/>
      <c r="AH91" s="18"/>
      <c r="AI91" s="19"/>
    </row>
    <row r="92" spans="5:35" x14ac:dyDescent="0.3">
      <c r="E92" s="18"/>
      <c r="F92" s="19"/>
      <c r="G92" s="2"/>
      <c r="H92" s="2"/>
      <c r="I92" s="2"/>
      <c r="J92" s="2"/>
      <c r="K92" s="2"/>
      <c r="L92" s="2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9"/>
      <c r="AH92" s="18"/>
      <c r="AI92" s="19"/>
    </row>
    <row r="93" spans="5:35" x14ac:dyDescent="0.3">
      <c r="E93" s="18"/>
      <c r="F93" s="19"/>
      <c r="G93" s="2"/>
      <c r="H93" s="2"/>
      <c r="I93" s="2"/>
      <c r="J93" s="2"/>
      <c r="K93" s="2"/>
      <c r="L93" s="25">
        <f t="shared" si="6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9"/>
      <c r="AH93" s="18"/>
      <c r="AI93" s="19"/>
    </row>
    <row r="94" spans="5:35" x14ac:dyDescent="0.3">
      <c r="E94" s="18"/>
      <c r="F94" s="19"/>
      <c r="G94" s="2"/>
      <c r="H94" s="2"/>
      <c r="I94" s="2"/>
      <c r="J94" s="2"/>
      <c r="K94" s="2"/>
      <c r="L94" s="2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19"/>
      <c r="AH94" s="18"/>
      <c r="AI94" s="19"/>
    </row>
    <row r="95" spans="5:35" x14ac:dyDescent="0.3">
      <c r="E95" s="18"/>
      <c r="F95" s="19"/>
      <c r="G95" s="2"/>
      <c r="H95" s="2"/>
      <c r="I95" s="2"/>
      <c r="J95" s="2"/>
      <c r="K95" s="2"/>
      <c r="L95" s="25">
        <f t="shared" si="6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19"/>
      <c r="AH95" s="18"/>
      <c r="AI95" s="19"/>
    </row>
    <row r="96" spans="5:35" x14ac:dyDescent="0.3">
      <c r="E96" s="18"/>
      <c r="F96" s="19"/>
      <c r="G96" s="2"/>
      <c r="H96" s="2"/>
      <c r="I96" s="2"/>
      <c r="J96" s="2"/>
      <c r="K96" s="2"/>
      <c r="L96" s="25">
        <f t="shared" si="6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9"/>
      <c r="AH96" s="18"/>
      <c r="AI96" s="19"/>
    </row>
    <row r="97" spans="5:35" x14ac:dyDescent="0.3">
      <c r="E97" s="18"/>
      <c r="F97" s="19"/>
      <c r="G97" s="2"/>
      <c r="H97" s="2"/>
      <c r="I97" s="2"/>
      <c r="J97" s="2"/>
      <c r="K97" s="2"/>
      <c r="L97" s="2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19"/>
      <c r="AH97" s="18"/>
      <c r="AI97" s="19"/>
    </row>
    <row r="98" spans="5:35" x14ac:dyDescent="0.3">
      <c r="E98" s="18"/>
      <c r="F98" s="19"/>
      <c r="G98" s="2"/>
      <c r="H98" s="2"/>
      <c r="I98" s="2"/>
      <c r="J98" s="2"/>
      <c r="K98" s="2"/>
      <c r="L98" s="25">
        <f t="shared" si="6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19"/>
      <c r="AH98" s="18"/>
      <c r="AI98" s="19"/>
    </row>
    <row r="99" spans="5:35" x14ac:dyDescent="0.3">
      <c r="E99" s="18"/>
      <c r="F99" s="19"/>
      <c r="G99" s="2"/>
      <c r="H99" s="2"/>
      <c r="I99" s="2"/>
      <c r="J99" s="2"/>
      <c r="K99" s="2"/>
      <c r="L99" s="25">
        <f t="shared" si="6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9"/>
      <c r="AH99" s="18"/>
      <c r="AI99" s="19"/>
    </row>
    <row r="100" spans="5:35" x14ac:dyDescent="0.3">
      <c r="E100" s="18"/>
      <c r="F100" s="19"/>
      <c r="G100" s="2"/>
      <c r="H100" s="2"/>
      <c r="I100" s="2"/>
      <c r="J100" s="2"/>
      <c r="K100" s="2"/>
      <c r="L100" s="2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19"/>
      <c r="AH100" s="18"/>
      <c r="AI100" s="19"/>
    </row>
    <row r="101" spans="5:35" x14ac:dyDescent="0.3">
      <c r="E101" s="18"/>
      <c r="F101" s="19"/>
      <c r="G101" s="2"/>
      <c r="H101" s="2"/>
      <c r="I101" s="2"/>
      <c r="J101" s="2"/>
      <c r="K101" s="2"/>
      <c r="L101" s="25">
        <f t="shared" si="6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9"/>
      <c r="AH101" s="18"/>
      <c r="AI101" s="19"/>
    </row>
    <row r="102" spans="5:35" x14ac:dyDescent="0.3">
      <c r="E102" s="18"/>
      <c r="F102" s="19"/>
      <c r="G102" s="2"/>
      <c r="H102" s="2"/>
      <c r="I102" s="2"/>
      <c r="J102" s="2"/>
      <c r="K102" s="2"/>
      <c r="L102" s="25">
        <f t="shared" si="6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9"/>
      <c r="AH102" s="18"/>
      <c r="AI102" s="19"/>
    </row>
    <row r="103" spans="5:35" x14ac:dyDescent="0.3">
      <c r="E103" s="18"/>
      <c r="F103" s="19"/>
      <c r="G103" s="2"/>
      <c r="H103" s="2"/>
      <c r="I103" s="2"/>
      <c r="J103" s="2"/>
      <c r="K103" s="2"/>
      <c r="L103" s="25">
        <f t="shared" si="6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9"/>
      <c r="AH103" s="18"/>
      <c r="AI103" s="19"/>
    </row>
    <row r="104" spans="5:35" x14ac:dyDescent="0.3">
      <c r="E104" s="15"/>
      <c r="F104" s="16"/>
      <c r="K104" s="2"/>
      <c r="L104" s="25">
        <f t="shared" si="6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9"/>
      <c r="AH104" s="18"/>
      <c r="AI104" s="19"/>
    </row>
    <row r="105" spans="5:35" x14ac:dyDescent="0.3">
      <c r="E105" s="15"/>
      <c r="F105" s="16"/>
      <c r="K105" s="2"/>
      <c r="L105" s="25">
        <f t="shared" si="6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9"/>
      <c r="AH105" s="18"/>
      <c r="AI105" s="19"/>
    </row>
    <row r="106" spans="5:35" x14ac:dyDescent="0.3">
      <c r="E106" s="15"/>
      <c r="F106" s="19"/>
      <c r="K106" s="2"/>
      <c r="L106" s="25">
        <f t="shared" si="6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19"/>
      <c r="AH106" s="18"/>
      <c r="AI106" s="19"/>
    </row>
    <row r="107" spans="5:35" x14ac:dyDescent="0.3">
      <c r="E107" s="15"/>
      <c r="F107" s="19"/>
      <c r="K107" s="2"/>
      <c r="L107" s="25">
        <f t="shared" si="6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9"/>
      <c r="AH107" s="18"/>
      <c r="AI107" s="19"/>
    </row>
    <row r="108" spans="5:35" x14ac:dyDescent="0.3">
      <c r="E108" s="18"/>
      <c r="F108" s="19"/>
      <c r="K108" s="2"/>
      <c r="L108" s="25">
        <f t="shared" si="6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9"/>
      <c r="AH108" s="18"/>
      <c r="AI108" s="19"/>
    </row>
    <row r="109" spans="5:35" x14ac:dyDescent="0.3">
      <c r="E109" s="18"/>
      <c r="F109" s="19"/>
      <c r="K109" s="2"/>
      <c r="L109" s="25">
        <f t="shared" si="6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9"/>
      <c r="AH109" s="18"/>
      <c r="AI109" s="19"/>
    </row>
    <row r="110" spans="5:35" x14ac:dyDescent="0.3">
      <c r="E110" s="15"/>
      <c r="F110" s="16"/>
      <c r="K110" s="2"/>
      <c r="L110" s="25">
        <f t="shared" si="6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9"/>
      <c r="AH110" s="18"/>
      <c r="AI110" s="19"/>
    </row>
    <row r="111" spans="5:35" x14ac:dyDescent="0.3">
      <c r="E111" s="15"/>
      <c r="F111" s="19"/>
      <c r="K111" s="2"/>
      <c r="L111" s="25">
        <f t="shared" si="6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9"/>
      <c r="AH111" s="18"/>
      <c r="AI111" s="19"/>
    </row>
    <row r="112" spans="5:35" x14ac:dyDescent="0.3">
      <c r="E112" s="15"/>
      <c r="F112" s="16"/>
      <c r="K112" s="2"/>
      <c r="L112" s="25">
        <f t="shared" si="6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9"/>
      <c r="AH112" s="18"/>
      <c r="AI112" s="19"/>
    </row>
    <row r="113" spans="3:35" x14ac:dyDescent="0.3">
      <c r="E113" s="18"/>
      <c r="F113" s="19"/>
      <c r="G113" s="2"/>
      <c r="H113" s="2"/>
      <c r="I113" s="2"/>
      <c r="J113" s="2"/>
      <c r="K113" s="2"/>
      <c r="L113" s="25">
        <f t="shared" si="6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9"/>
      <c r="AH113" s="18"/>
      <c r="AI113" s="19"/>
    </row>
    <row r="114" spans="3:35" x14ac:dyDescent="0.3">
      <c r="E114" s="18"/>
      <c r="F114" s="19"/>
      <c r="G114" s="2"/>
      <c r="H114" s="2"/>
      <c r="I114" s="2"/>
      <c r="J114" s="2"/>
      <c r="K114" s="2"/>
      <c r="L114" s="25">
        <f t="shared" si="6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19"/>
      <c r="AH114" s="18"/>
      <c r="AI114" s="19"/>
    </row>
    <row r="115" spans="3:35" x14ac:dyDescent="0.3">
      <c r="E115" s="18"/>
      <c r="F115" s="19"/>
      <c r="G115" s="2"/>
      <c r="H115" s="2"/>
      <c r="I115" s="2"/>
      <c r="J115" s="2"/>
      <c r="K115" s="2"/>
      <c r="L115" s="25">
        <f t="shared" si="6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19"/>
      <c r="AH115" s="18"/>
      <c r="AI115" s="19"/>
    </row>
    <row r="116" spans="3:35" x14ac:dyDescent="0.3">
      <c r="E116" s="18"/>
      <c r="F116" s="19"/>
      <c r="G116" s="2"/>
      <c r="H116" s="2"/>
      <c r="I116" s="2"/>
      <c r="J116" s="2"/>
      <c r="K116" s="2"/>
      <c r="L116" s="25">
        <f t="shared" si="6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9"/>
      <c r="AH116" s="30"/>
      <c r="AI116" s="31"/>
    </row>
    <row r="117" spans="3:35" x14ac:dyDescent="0.3">
      <c r="E117" s="18"/>
      <c r="F117" s="19"/>
      <c r="G117" s="2"/>
      <c r="H117" s="2"/>
      <c r="I117" s="2"/>
      <c r="J117" s="2"/>
      <c r="K117" s="2"/>
      <c r="L117" s="25">
        <f t="shared" si="6"/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19"/>
      <c r="AH117" s="18"/>
      <c r="AI117" s="19"/>
    </row>
    <row r="118" spans="3:35" x14ac:dyDescent="0.3">
      <c r="E118" s="18"/>
      <c r="F118" s="19"/>
      <c r="G118" s="2"/>
      <c r="H118" s="2"/>
      <c r="I118" s="2"/>
      <c r="J118" s="2"/>
      <c r="K118" s="19"/>
      <c r="L118" s="25">
        <f t="shared" ref="L118:L119" si="7">SUM(G118:K118)</f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9"/>
      <c r="AH118" s="18"/>
      <c r="AI118" s="19"/>
    </row>
    <row r="119" spans="3:35" x14ac:dyDescent="0.3">
      <c r="E119" s="18"/>
      <c r="F119" s="29"/>
      <c r="G119" s="2"/>
      <c r="H119" s="2"/>
      <c r="I119" s="2"/>
      <c r="J119" s="2"/>
      <c r="K119" s="2"/>
      <c r="L119" s="25">
        <f t="shared" si="7"/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19"/>
      <c r="AH119" s="30"/>
      <c r="AI119" s="31"/>
    </row>
    <row r="120" spans="3:35" ht="15" thickBot="1" x14ac:dyDescent="0.35">
      <c r="C120" s="1" t="s">
        <v>6</v>
      </c>
      <c r="E120" s="35">
        <f t="shared" ref="E120:AG120" si="8">SUM(E6:E119)</f>
        <v>3804.66</v>
      </c>
      <c r="F120" s="36">
        <f t="shared" si="8"/>
        <v>871.96999999999991</v>
      </c>
      <c r="G120" s="35">
        <f t="shared" si="8"/>
        <v>3500</v>
      </c>
      <c r="H120" s="35">
        <f t="shared" si="8"/>
        <v>0</v>
      </c>
      <c r="I120" s="36">
        <f t="shared" si="8"/>
        <v>0</v>
      </c>
      <c r="J120" s="35">
        <f t="shared" si="8"/>
        <v>301.19</v>
      </c>
      <c r="K120" s="35">
        <f t="shared" si="8"/>
        <v>3.47</v>
      </c>
      <c r="L120" s="35">
        <f t="shared" si="8"/>
        <v>3804.66</v>
      </c>
      <c r="M120" s="35">
        <f t="shared" si="8"/>
        <v>237.38</v>
      </c>
      <c r="N120" s="35">
        <f t="shared" si="8"/>
        <v>52</v>
      </c>
      <c r="O120" s="35">
        <f t="shared" si="8"/>
        <v>0</v>
      </c>
      <c r="P120" s="35">
        <f t="shared" si="8"/>
        <v>0</v>
      </c>
      <c r="Q120" s="35">
        <f t="shared" si="8"/>
        <v>0</v>
      </c>
      <c r="R120" s="35">
        <f t="shared" si="8"/>
        <v>132</v>
      </c>
      <c r="S120" s="35">
        <f t="shared" si="8"/>
        <v>0</v>
      </c>
      <c r="T120" s="35">
        <f t="shared" si="8"/>
        <v>0</v>
      </c>
      <c r="U120" s="35">
        <f t="shared" si="8"/>
        <v>368.09</v>
      </c>
      <c r="V120" s="35">
        <f t="shared" si="8"/>
        <v>0</v>
      </c>
      <c r="W120" s="35">
        <f t="shared" si="8"/>
        <v>0</v>
      </c>
      <c r="X120" s="35">
        <f t="shared" si="8"/>
        <v>0</v>
      </c>
      <c r="Y120" s="35">
        <f t="shared" si="8"/>
        <v>82.5</v>
      </c>
      <c r="Z120" s="35">
        <f t="shared" si="8"/>
        <v>0</v>
      </c>
      <c r="AA120" s="35">
        <f t="shared" si="8"/>
        <v>0</v>
      </c>
      <c r="AB120" s="35">
        <f t="shared" si="8"/>
        <v>0</v>
      </c>
      <c r="AC120" s="35">
        <f t="shared" si="8"/>
        <v>0</v>
      </c>
      <c r="AD120" s="35">
        <f t="shared" si="8"/>
        <v>871.96999999999991</v>
      </c>
      <c r="AE120" s="35">
        <f t="shared" si="8"/>
        <v>0</v>
      </c>
      <c r="AF120" s="35">
        <f t="shared" si="8"/>
        <v>500</v>
      </c>
      <c r="AG120" s="36">
        <f t="shared" si="8"/>
        <v>22</v>
      </c>
      <c r="AH120" s="35"/>
      <c r="AI120" s="37"/>
    </row>
    <row r="121" spans="3:35" ht="15" thickTop="1" x14ac:dyDescent="0.3"/>
    <row r="124" spans="3:35" x14ac:dyDescent="0.3">
      <c r="C124" s="1" t="s">
        <v>27</v>
      </c>
      <c r="E124" s="2">
        <f>E120-SUM(G120:K120)</f>
        <v>0</v>
      </c>
    </row>
    <row r="125" spans="3:35" x14ac:dyDescent="0.3">
      <c r="C125" s="1" t="s">
        <v>26</v>
      </c>
      <c r="E125" s="2">
        <f>F120-SUM(M120:AB120)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2026-05-05T08:15:22Z</cp:lastPrinted>
  <dcterms:created xsi:type="dcterms:W3CDTF">2011-06-26T08:01:14Z</dcterms:created>
  <dcterms:modified xsi:type="dcterms:W3CDTF">2026-06-07T20:50:05Z</dcterms:modified>
  <cp:category/>
  <cp:contentStatus/>
</cp:coreProperties>
</file>