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c3afc6a0a52420c/Etton/Catherine/Finance/Monthly Finance Sheets/"/>
    </mc:Choice>
  </mc:AlternateContent>
  <xr:revisionPtr revIDLastSave="552" documentId="8_{CFA742DF-72DA-4E94-BE61-18BCA7F0497C}" xr6:coauthVersionLast="47" xr6:coauthVersionMax="47" xr10:uidLastSave="{4D2CB141-FC36-4176-A46D-58F313AE2149}"/>
  <bookViews>
    <workbookView xWindow="-108" yWindow="-108" windowWidth="23256" windowHeight="12456" tabRatio="459" activeTab="1" xr2:uid="{00000000-000D-0000-FFFF-FFFF00000000}"/>
  </bookViews>
  <sheets>
    <sheet name="Full Reconciliation" sheetId="9" r:id="rId1"/>
    <sheet name="Budget Comparison" sheetId="25" r:id="rId2"/>
    <sheet name="Budget" sheetId="26" r:id="rId3"/>
    <sheet name="Cash book" sheetId="15" r:id="rId4"/>
    <sheet name="Sheet1" sheetId="2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6" i="25" l="1"/>
  <c r="B38" i="25" l="1"/>
  <c r="B24" i="25"/>
  <c r="B29" i="25" s="1"/>
  <c r="H8" i="25"/>
  <c r="D23" i="25"/>
  <c r="E112" i="15"/>
  <c r="B22" i="25"/>
  <c r="H27" i="25"/>
  <c r="D27" i="25"/>
  <c r="H23" i="25"/>
  <c r="X108" i="15"/>
  <c r="B23" i="25" s="1"/>
  <c r="H26" i="25"/>
  <c r="D26" i="25" s="1"/>
  <c r="B34" i="25"/>
  <c r="H28" i="25"/>
  <c r="D28" i="25" s="1"/>
  <c r="F21" i="26"/>
  <c r="H25" i="25"/>
  <c r="D25" i="25" s="1"/>
  <c r="H24" i="25"/>
  <c r="D24" i="25" s="1"/>
  <c r="H22" i="25"/>
  <c r="D22" i="25" s="1"/>
  <c r="H19" i="25"/>
  <c r="D19" i="25" s="1"/>
  <c r="H21" i="25"/>
  <c r="D21" i="25" s="1"/>
  <c r="H20" i="25"/>
  <c r="D20" i="25" s="1"/>
  <c r="H18" i="25"/>
  <c r="D18" i="25" s="1"/>
  <c r="H17" i="25"/>
  <c r="D17" i="25" s="1"/>
  <c r="H16" i="25"/>
  <c r="D16" i="25" s="1"/>
  <c r="H15" i="25"/>
  <c r="D15" i="25" s="1"/>
  <c r="F27" i="26"/>
  <c r="F23" i="25" l="1"/>
  <c r="H29" i="25"/>
  <c r="D29" i="25"/>
  <c r="P108" i="15"/>
  <c r="N108" i="15"/>
  <c r="B17" i="25" s="1"/>
  <c r="F17" i="25" l="1"/>
  <c r="Q108" i="15"/>
  <c r="B26" i="25" s="1"/>
  <c r="F26" i="25" s="1"/>
  <c r="L97" i="15"/>
  <c r="AG6" i="15"/>
  <c r="AG7" i="15" s="1"/>
  <c r="AG8" i="15" s="1"/>
  <c r="AG9" i="15" s="1"/>
  <c r="AG10" i="15" s="1"/>
  <c r="AG11" i="15" s="1"/>
  <c r="AG12" i="15" s="1"/>
  <c r="AG13" i="15" s="1"/>
  <c r="AG14" i="15" s="1"/>
  <c r="AG15" i="15" s="1"/>
  <c r="AB16" i="15"/>
  <c r="AB10" i="15"/>
  <c r="AB11" i="15"/>
  <c r="L10" i="15"/>
  <c r="AB9" i="15"/>
  <c r="L9" i="15"/>
  <c r="AB7" i="15"/>
  <c r="AB8" i="15"/>
  <c r="E108" i="15" l="1"/>
  <c r="L7" i="15"/>
  <c r="L8" i="15"/>
  <c r="L11" i="15"/>
  <c r="L107" i="15"/>
  <c r="L90" i="15"/>
  <c r="L77" i="15"/>
  <c r="L78" i="15"/>
  <c r="L79" i="15"/>
  <c r="L67" i="15"/>
  <c r="L68" i="15"/>
  <c r="L69" i="15"/>
  <c r="L62" i="15"/>
  <c r="L63" i="15"/>
  <c r="L61" i="15"/>
  <c r="L52" i="15"/>
  <c r="L60" i="15"/>
  <c r="L47" i="15"/>
  <c r="L39" i="15"/>
  <c r="L27" i="15"/>
  <c r="L29" i="15"/>
  <c r="L31" i="15"/>
  <c r="L33" i="15"/>
  <c r="L25" i="15"/>
  <c r="L19" i="15"/>
  <c r="L6" i="15"/>
  <c r="C8" i="9"/>
  <c r="B8" i="9"/>
  <c r="H108" i="15" l="1"/>
  <c r="B10" i="25" s="1"/>
  <c r="H10" i="25" s="1"/>
  <c r="I108" i="15"/>
  <c r="J108" i="15"/>
  <c r="K108" i="15"/>
  <c r="O108" i="15"/>
  <c r="B16" i="25" s="1"/>
  <c r="F16" i="25" s="1"/>
  <c r="F22" i="25"/>
  <c r="R108" i="15"/>
  <c r="S108" i="15"/>
  <c r="B21" i="25" s="1"/>
  <c r="F21" i="25" s="1"/>
  <c r="T108" i="15"/>
  <c r="U108" i="15"/>
  <c r="V108" i="15"/>
  <c r="W108" i="15"/>
  <c r="Y108" i="15"/>
  <c r="B20" i="25" s="1"/>
  <c r="F20" i="25" s="1"/>
  <c r="Z108" i="15"/>
  <c r="F24" i="25" s="1"/>
  <c r="AA108" i="15"/>
  <c r="L95" i="15"/>
  <c r="L96" i="15"/>
  <c r="L98" i="15"/>
  <c r="L99" i="15"/>
  <c r="L100" i="15"/>
  <c r="F108" i="15"/>
  <c r="L81" i="15"/>
  <c r="L83" i="15"/>
  <c r="B25" i="25" l="1"/>
  <c r="F25" i="25" s="1"/>
  <c r="B28" i="25"/>
  <c r="B18" i="25"/>
  <c r="F18" i="25" s="1"/>
  <c r="B19" i="25"/>
  <c r="F19" i="25" s="1"/>
  <c r="F28" i="25"/>
  <c r="B27" i="25"/>
  <c r="F27" i="25" s="1"/>
  <c r="L46" i="15"/>
  <c r="L66" i="15" l="1"/>
  <c r="L48" i="15" l="1"/>
  <c r="C11" i="9"/>
  <c r="C13" i="9" s="1"/>
  <c r="L24" i="15"/>
  <c r="L16" i="15"/>
  <c r="AG16" i="15" s="1"/>
  <c r="L12" i="15"/>
  <c r="L57" i="15"/>
  <c r="L51" i="15"/>
  <c r="L53" i="15"/>
  <c r="L41" i="15"/>
  <c r="L102" i="15" l="1"/>
  <c r="L71" i="15" l="1"/>
  <c r="L76" i="15" l="1"/>
  <c r="L50" i="15" l="1"/>
  <c r="L56" i="15"/>
  <c r="L37" i="15" l="1"/>
  <c r="L26" i="15"/>
  <c r="L18" i="15"/>
  <c r="L101" i="15"/>
  <c r="L103" i="15"/>
  <c r="L104" i="15"/>
  <c r="L105" i="15"/>
  <c r="L94" i="15"/>
  <c r="L89" i="15"/>
  <c r="L91" i="15"/>
  <c r="L92" i="15"/>
  <c r="L93" i="15"/>
  <c r="L65" i="15" l="1"/>
  <c r="L64" i="15" l="1"/>
  <c r="L43" i="15" l="1"/>
  <c r="L44" i="15"/>
  <c r="AB12" i="15" l="1"/>
  <c r="L13" i="15"/>
  <c r="L14" i="15"/>
  <c r="L15" i="15"/>
  <c r="L17" i="15"/>
  <c r="L20" i="15"/>
  <c r="L106" i="15" l="1"/>
  <c r="L73" i="15" l="1"/>
  <c r="L74" i="15"/>
  <c r="L70" i="15"/>
  <c r="L72" i="15"/>
  <c r="L35" i="15"/>
  <c r="L36" i="15"/>
  <c r="AC108" i="15" l="1"/>
  <c r="AD108" i="15" l="1"/>
  <c r="AE108" i="15"/>
  <c r="L75" i="15" l="1"/>
  <c r="L59" i="15" l="1"/>
  <c r="L45" i="15" l="1"/>
  <c r="L54" i="15"/>
  <c r="L55" i="15"/>
  <c r="L38" i="15" l="1"/>
  <c r="L40" i="15"/>
  <c r="L42" i="15"/>
  <c r="AB15" i="15" l="1"/>
  <c r="M108" i="15" l="1"/>
  <c r="B15" i="25" s="1"/>
  <c r="F15" i="25" s="1"/>
  <c r="F29" i="25" s="1"/>
  <c r="B25" i="9"/>
  <c r="B27" i="9" s="1"/>
  <c r="G108" i="15"/>
  <c r="B8" i="25" s="1"/>
  <c r="B20" i="9" l="1"/>
  <c r="B19" i="9"/>
  <c r="C23" i="9" l="1"/>
  <c r="C30" i="9" s="1"/>
  <c r="L21" i="15" l="1"/>
  <c r="L22" i="15"/>
  <c r="L23" i="15"/>
  <c r="L34" i="15"/>
  <c r="L58" i="15"/>
  <c r="L84" i="15"/>
  <c r="L86" i="15"/>
  <c r="L87" i="15"/>
  <c r="AB13" i="15" l="1"/>
  <c r="AB14" i="15"/>
  <c r="AB6" i="15"/>
  <c r="AF6" i="15" s="1"/>
  <c r="AF7" i="15" s="1"/>
  <c r="AF8" i="15" s="1"/>
  <c r="AF9" i="15" s="1"/>
  <c r="AF10" i="15" s="1"/>
  <c r="AF11" i="15" s="1"/>
  <c r="AF12" i="15" s="1"/>
  <c r="AF13" i="15" s="1"/>
  <c r="AF14" i="15" s="1"/>
  <c r="AF15" i="15" s="1"/>
  <c r="AF16" i="15" s="1"/>
  <c r="L108" i="15" l="1"/>
  <c r="B9" i="25" s="1"/>
  <c r="AB108" i="15"/>
  <c r="H9" i="25" l="1"/>
  <c r="H12" i="25" s="1"/>
  <c r="B12" i="25"/>
  <c r="E113" i="15"/>
  <c r="B32" i="25" l="1"/>
  <c r="D12" i="25" l="1"/>
  <c r="H32" i="25"/>
  <c r="H36" i="25" s="1"/>
  <c r="F12" i="25" l="1"/>
  <c r="F32" i="25" s="1"/>
  <c r="D32" i="25"/>
</calcChain>
</file>

<file path=xl/sharedStrings.xml><?xml version="1.0" encoding="utf-8"?>
<sst xmlns="http://schemas.openxmlformats.org/spreadsheetml/2006/main" count="161" uniqueCount="120">
  <si>
    <t>£</t>
  </si>
  <si>
    <t xml:space="preserve">Current Account  </t>
  </si>
  <si>
    <t>Plus outstanding receipts</t>
  </si>
  <si>
    <t>Bank Control Accounts</t>
  </si>
  <si>
    <r>
      <rPr>
        <u/>
        <sz val="12"/>
        <color theme="1"/>
        <rFont val="Calibri"/>
        <family val="2"/>
        <scheme val="minor"/>
      </rPr>
      <t>Plus</t>
    </r>
    <r>
      <rPr>
        <sz val="12"/>
        <color theme="1"/>
        <rFont val="Calibri"/>
        <family val="2"/>
        <scheme val="minor"/>
      </rPr>
      <t xml:space="preserve"> Receipts </t>
    </r>
  </si>
  <si>
    <t xml:space="preserve">                      Closing Balance per Cash Book </t>
  </si>
  <si>
    <t>Actual</t>
  </si>
  <si>
    <t xml:space="preserve"> </t>
  </si>
  <si>
    <t>Precept</t>
  </si>
  <si>
    <t>Insurance</t>
  </si>
  <si>
    <t>Receipts</t>
  </si>
  <si>
    <t>Total</t>
  </si>
  <si>
    <t>Details</t>
  </si>
  <si>
    <t>Subs</t>
  </si>
  <si>
    <t>CASH BOOK</t>
  </si>
  <si>
    <t>Date</t>
  </si>
  <si>
    <t>Ref</t>
  </si>
  <si>
    <t>Receipt</t>
  </si>
  <si>
    <t>Payment</t>
  </si>
  <si>
    <t>Payments</t>
  </si>
  <si>
    <t>Grants/donations</t>
  </si>
  <si>
    <t>Clerk's salary</t>
  </si>
  <si>
    <t>S137</t>
  </si>
  <si>
    <t>Maint</t>
  </si>
  <si>
    <t>Leg/Prof</t>
  </si>
  <si>
    <t>Payment Type</t>
  </si>
  <si>
    <t>VAT repay</t>
  </si>
  <si>
    <t>Payment Check</t>
  </si>
  <si>
    <t>Receipt Check</t>
  </si>
  <si>
    <t>Vat Paid</t>
  </si>
  <si>
    <t>Interest</t>
  </si>
  <si>
    <t xml:space="preserve">                                                                         Closing Balance </t>
  </si>
  <si>
    <r>
      <rPr>
        <b/>
        <sz val="12"/>
        <color theme="1"/>
        <rFont val="Calibri"/>
        <family val="2"/>
        <scheme val="minor"/>
      </rPr>
      <t>Savings Account</t>
    </r>
    <r>
      <rPr>
        <sz val="12"/>
        <color theme="1"/>
        <rFont val="Calibri"/>
        <family val="2"/>
        <scheme val="minor"/>
      </rPr>
      <t xml:space="preserve"> </t>
    </r>
  </si>
  <si>
    <t>Cash Book</t>
  </si>
  <si>
    <t>Plus interest</t>
  </si>
  <si>
    <t xml:space="preserve">                                                          Closing Balance </t>
  </si>
  <si>
    <t>Out Spac</t>
  </si>
  <si>
    <t>Accounts</t>
  </si>
  <si>
    <t xml:space="preserve">Current </t>
  </si>
  <si>
    <t>Savings</t>
  </si>
  <si>
    <t>Account  Transfers</t>
  </si>
  <si>
    <t>Donations</t>
  </si>
  <si>
    <t>Other</t>
  </si>
  <si>
    <t>U/R VAT</t>
  </si>
  <si>
    <t>Utilities</t>
  </si>
  <si>
    <t>|</t>
  </si>
  <si>
    <t>Etton Parish Council</t>
  </si>
  <si>
    <t>7th May</t>
  </si>
  <si>
    <t>2nd May</t>
  </si>
  <si>
    <t>Online</t>
  </si>
  <si>
    <t>Information Commissioner</t>
  </si>
  <si>
    <t>Peter Ford</t>
  </si>
  <si>
    <t>ERYC</t>
  </si>
  <si>
    <t>Direct credit</t>
  </si>
  <si>
    <t>Etton Village Hall</t>
  </si>
  <si>
    <t>Natwest</t>
  </si>
  <si>
    <t>Full Bank Reconciliation 30th June 2025</t>
  </si>
  <si>
    <t>Balance per Bank Statement 30th June</t>
  </si>
  <si>
    <t>Opening Balance 1st April 2025</t>
  </si>
  <si>
    <t>9th April</t>
  </si>
  <si>
    <t>P25/26-1</t>
  </si>
  <si>
    <t>30th April</t>
  </si>
  <si>
    <t>HMRC</t>
  </si>
  <si>
    <t>P25/26-2</t>
  </si>
  <si>
    <t>Catherine Simpson</t>
  </si>
  <si>
    <t>P25/26-3</t>
  </si>
  <si>
    <t>P25/26-4</t>
  </si>
  <si>
    <t>Room Hire</t>
  </si>
  <si>
    <t>P25/26-5</t>
  </si>
  <si>
    <t>12th May</t>
  </si>
  <si>
    <t>P25/26-6</t>
  </si>
  <si>
    <t>P25/26-7</t>
  </si>
  <si>
    <t>11th June</t>
  </si>
  <si>
    <t>John Holmes</t>
  </si>
  <si>
    <t>P25/26-8</t>
  </si>
  <si>
    <t>Projects &amp; Events</t>
  </si>
  <si>
    <r>
      <rPr>
        <u/>
        <sz val="12"/>
        <color theme="1"/>
        <rFont val="Calibri"/>
        <family val="2"/>
        <scheme val="minor"/>
      </rPr>
      <t xml:space="preserve">Less </t>
    </r>
    <r>
      <rPr>
        <sz val="12"/>
        <color theme="1"/>
        <rFont val="Calibri"/>
        <family val="2"/>
        <scheme val="minor"/>
      </rPr>
      <t>Payments</t>
    </r>
  </si>
  <si>
    <t>R25/26-1</t>
  </si>
  <si>
    <t>30th June</t>
  </si>
  <si>
    <t>3 months</t>
  </si>
  <si>
    <t>Vs YTD</t>
  </si>
  <si>
    <t>Annual</t>
  </si>
  <si>
    <t>3 months to 30th June 2025</t>
  </si>
  <si>
    <t>Budget</t>
  </si>
  <si>
    <t>(Pro Rata)</t>
  </si>
  <si>
    <t>Income</t>
  </si>
  <si>
    <t>Grant</t>
  </si>
  <si>
    <t>Total Income</t>
  </si>
  <si>
    <t>Expenditure</t>
  </si>
  <si>
    <t>Clerk's WFH allowance</t>
  </si>
  <si>
    <t>Training</t>
  </si>
  <si>
    <t>Outdoor spaces</t>
  </si>
  <si>
    <t>Subscriptions</t>
  </si>
  <si>
    <t>Section 137</t>
  </si>
  <si>
    <t>Projects</t>
  </si>
  <si>
    <t>Opening Bank Balance</t>
  </si>
  <si>
    <t>Closing Bank Balance</t>
  </si>
  <si>
    <t>ETTON PARISH COUNCIL</t>
  </si>
  <si>
    <t>Income &amp; Expenditure</t>
  </si>
  <si>
    <t>Other Receipts (including VAT)</t>
  </si>
  <si>
    <t>Clerk's salary (including PAYE)</t>
  </si>
  <si>
    <t>Legal &amp; Professional fees</t>
  </si>
  <si>
    <t>Maintenance costs</t>
  </si>
  <si>
    <t>Clerk's WFH</t>
  </si>
  <si>
    <t>Net Income Less Expenditure</t>
  </si>
  <si>
    <t>Budget 2025/26</t>
  </si>
  <si>
    <t>Clerks Salary</t>
  </si>
  <si>
    <t>Maintenance</t>
  </si>
  <si>
    <t>Grants / donations</t>
  </si>
  <si>
    <t>Audit fees</t>
  </si>
  <si>
    <t xml:space="preserve">Projects </t>
  </si>
  <si>
    <t>Net Budget to maintain bank balance</t>
  </si>
  <si>
    <t>Suggested precept for 2025/26</t>
  </si>
  <si>
    <t>Admin / Clerks Expenses</t>
  </si>
  <si>
    <t>Hall hire</t>
  </si>
  <si>
    <t>Lighting</t>
  </si>
  <si>
    <t>Admin &amp; Clerk's Expenses</t>
  </si>
  <si>
    <t>Check digit</t>
  </si>
  <si>
    <t>Room hire</t>
  </si>
  <si>
    <t>Clerk's exp &amp; Admin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</si>
</sst>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73" formatCode="0.0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2" fontId="0" fillId="0" borderId="0" xfId="0" applyNumberFormat="1"/>
    <xf numFmtId="0" fontId="2" fillId="0" borderId="0" xfId="0" applyFont="1"/>
    <xf numFmtId="0" fontId="0" fillId="0" borderId="1" xfId="0" applyBorder="1"/>
    <xf numFmtId="2" fontId="0" fillId="0" borderId="1" xfId="0" applyNumberFormat="1" applyBorder="1"/>
    <xf numFmtId="164" fontId="0" fillId="0" borderId="1" xfId="0" applyNumberForma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1" fillId="0" borderId="0" xfId="0" applyNumberFormat="1" applyFont="1"/>
    <xf numFmtId="0" fontId="0" fillId="0" borderId="3" xfId="0" applyBorder="1"/>
    <xf numFmtId="0" fontId="0" fillId="0" borderId="6" xfId="0" applyBorder="1"/>
    <xf numFmtId="0" fontId="0" fillId="0" borderId="8" xfId="0" applyBorder="1"/>
    <xf numFmtId="2" fontId="0" fillId="0" borderId="3" xfId="0" applyNumberFormat="1" applyBorder="1"/>
    <xf numFmtId="2" fontId="0" fillId="0" borderId="6" xfId="0" applyNumberFormat="1" applyBorder="1"/>
    <xf numFmtId="2" fontId="0" fillId="0" borderId="8" xfId="0" applyNumberFormat="1" applyBorder="1"/>
    <xf numFmtId="164" fontId="1" fillId="0" borderId="2" xfId="0" applyNumberFormat="1" applyFont="1" applyBorder="1"/>
    <xf numFmtId="164" fontId="8" fillId="0" borderId="0" xfId="0" applyNumberFormat="1" applyFont="1"/>
    <xf numFmtId="164" fontId="8" fillId="0" borderId="1" xfId="0" applyNumberFormat="1" applyFont="1" applyBorder="1"/>
    <xf numFmtId="2" fontId="1" fillId="2" borderId="7" xfId="0" applyNumberFormat="1" applyFont="1" applyFill="1" applyBorder="1"/>
    <xf numFmtId="0" fontId="10" fillId="0" borderId="0" xfId="0" applyFont="1"/>
    <xf numFmtId="0" fontId="11" fillId="0" borderId="0" xfId="0" applyFont="1"/>
    <xf numFmtId="0" fontId="0" fillId="0" borderId="4" xfId="0" applyBorder="1"/>
    <xf numFmtId="0" fontId="12" fillId="0" borderId="0" xfId="0" applyFont="1"/>
    <xf numFmtId="2" fontId="0" fillId="0" borderId="9" xfId="0" applyNumberFormat="1" applyBorder="1"/>
    <xf numFmtId="2" fontId="0" fillId="0" borderId="4" xfId="0" applyNumberFormat="1" applyBorder="1"/>
    <xf numFmtId="2" fontId="0" fillId="0" borderId="10" xfId="0" applyNumberFormat="1" applyBorder="1"/>
    <xf numFmtId="2" fontId="1" fillId="0" borderId="6" xfId="0" applyNumberFormat="1" applyFont="1" applyBorder="1"/>
    <xf numFmtId="2" fontId="1" fillId="0" borderId="8" xfId="0" applyNumberFormat="1" applyFont="1" applyBorder="1"/>
    <xf numFmtId="2" fontId="1" fillId="2" borderId="3" xfId="0" applyNumberFormat="1" applyFont="1" applyFill="1" applyBorder="1"/>
    <xf numFmtId="2" fontId="9" fillId="0" borderId="8" xfId="0" applyNumberFormat="1" applyFont="1" applyBorder="1"/>
    <xf numFmtId="2" fontId="9" fillId="0" borderId="6" xfId="0" applyNumberFormat="1" applyFont="1" applyBorder="1"/>
    <xf numFmtId="0" fontId="0" fillId="0" borderId="7" xfId="0" applyBorder="1"/>
    <xf numFmtId="2" fontId="0" fillId="0" borderId="5" xfId="0" applyNumberFormat="1" applyBorder="1"/>
    <xf numFmtId="2" fontId="0" fillId="0" borderId="11" xfId="0" applyNumberFormat="1" applyBorder="1"/>
    <xf numFmtId="0" fontId="0" fillId="0" borderId="12" xfId="0" applyBorder="1"/>
    <xf numFmtId="2" fontId="1" fillId="2" borderId="6" xfId="0" applyNumberFormat="1" applyFont="1" applyFill="1" applyBorder="1"/>
    <xf numFmtId="2" fontId="1" fillId="2" borderId="8" xfId="0" applyNumberFormat="1" applyFont="1" applyFill="1" applyBorder="1"/>
    <xf numFmtId="0" fontId="1" fillId="0" borderId="0" xfId="0" applyFont="1" applyAlignment="1">
      <alignment horizontal="center"/>
    </xf>
    <xf numFmtId="0" fontId="13" fillId="0" borderId="0" xfId="0" applyFont="1"/>
    <xf numFmtId="173" fontId="0" fillId="0" borderId="0" xfId="0" applyNumberFormat="1"/>
    <xf numFmtId="0" fontId="0" fillId="0" borderId="0" xfId="0"/>
    <xf numFmtId="0" fontId="14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2" fontId="0" fillId="0" borderId="0" xfId="0" applyNumberFormat="1"/>
    <xf numFmtId="0" fontId="0" fillId="0" borderId="13" xfId="0" applyBorder="1"/>
    <xf numFmtId="0" fontId="2" fillId="0" borderId="0" xfId="0" applyFont="1"/>
    <xf numFmtId="0" fontId="0" fillId="0" borderId="1" xfId="0" applyBorder="1"/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6"/>
  <sheetViews>
    <sheetView workbookViewId="0">
      <selection activeCell="B11" sqref="B11"/>
    </sheetView>
  </sheetViews>
  <sheetFormatPr defaultRowHeight="14.4" x14ac:dyDescent="0.3"/>
  <cols>
    <col min="1" max="1" width="57.33203125" customWidth="1"/>
    <col min="2" max="3" width="12.88671875" style="11" customWidth="1"/>
  </cols>
  <sheetData>
    <row r="1" spans="1:3" ht="15.6" x14ac:dyDescent="0.3">
      <c r="A1" s="7" t="s">
        <v>46</v>
      </c>
    </row>
    <row r="2" spans="1:3" ht="15.6" x14ac:dyDescent="0.3">
      <c r="A2" s="8"/>
    </row>
    <row r="3" spans="1:3" ht="15.6" x14ac:dyDescent="0.3">
      <c r="A3" s="7" t="s">
        <v>56</v>
      </c>
    </row>
    <row r="4" spans="1:3" ht="15.6" x14ac:dyDescent="0.3">
      <c r="A4" s="9"/>
      <c r="B4" s="12" t="s">
        <v>0</v>
      </c>
      <c r="C4" s="12" t="s">
        <v>0</v>
      </c>
    </row>
    <row r="5" spans="1:3" ht="15.6" x14ac:dyDescent="0.3">
      <c r="A5" s="9" t="s">
        <v>1</v>
      </c>
    </row>
    <row r="6" spans="1:3" ht="15.6" x14ac:dyDescent="0.3">
      <c r="A6" s="10" t="s">
        <v>57</v>
      </c>
      <c r="B6" s="11">
        <v>0</v>
      </c>
    </row>
    <row r="7" spans="1:3" ht="15.6" x14ac:dyDescent="0.3">
      <c r="A7" s="10" t="s">
        <v>2</v>
      </c>
    </row>
    <row r="8" spans="1:3" ht="15.6" x14ac:dyDescent="0.3">
      <c r="A8" s="8"/>
      <c r="B8" s="6">
        <f>B6+B7</f>
        <v>0</v>
      </c>
      <c r="C8" s="11">
        <f>SUM(B6:B7)</f>
        <v>0</v>
      </c>
    </row>
    <row r="9" spans="1:3" ht="15.6" x14ac:dyDescent="0.3">
      <c r="A9" s="8" t="s">
        <v>32</v>
      </c>
    </row>
    <row r="10" spans="1:3" ht="15.6" x14ac:dyDescent="0.3">
      <c r="A10" s="8" t="s">
        <v>57</v>
      </c>
      <c r="B10" s="11">
        <v>7076.1</v>
      </c>
    </row>
    <row r="11" spans="1:3" ht="15.6" x14ac:dyDescent="0.3">
      <c r="A11" s="8" t="s">
        <v>2</v>
      </c>
      <c r="C11" s="11">
        <f>B10+B11-B12</f>
        <v>7076.1</v>
      </c>
    </row>
    <row r="12" spans="1:3" ht="15.6" x14ac:dyDescent="0.3">
      <c r="A12" s="8"/>
    </row>
    <row r="13" spans="1:3" ht="16.2" thickBot="1" x14ac:dyDescent="0.35">
      <c r="A13" s="8" t="s">
        <v>31</v>
      </c>
      <c r="C13" s="20">
        <f>C8+C11</f>
        <v>7076.1</v>
      </c>
    </row>
    <row r="14" spans="1:3" ht="16.2" thickTop="1" x14ac:dyDescent="0.3">
      <c r="A14" s="8"/>
      <c r="C14" s="13"/>
    </row>
    <row r="15" spans="1:3" ht="15.6" x14ac:dyDescent="0.3">
      <c r="A15" s="7" t="s">
        <v>3</v>
      </c>
      <c r="C15" s="13"/>
    </row>
    <row r="16" spans="1:3" ht="15.6" x14ac:dyDescent="0.3">
      <c r="A16" s="7"/>
      <c r="C16" s="13"/>
    </row>
    <row r="17" spans="1:11" s="1" customFormat="1" ht="15.6" x14ac:dyDescent="0.3">
      <c r="A17" s="9" t="s">
        <v>33</v>
      </c>
      <c r="B17" s="13"/>
      <c r="C17" s="13"/>
    </row>
    <row r="18" spans="1:11" ht="15.6" x14ac:dyDescent="0.3">
      <c r="A18" s="8" t="s">
        <v>58</v>
      </c>
      <c r="B18" s="11">
        <v>4874.24</v>
      </c>
    </row>
    <row r="19" spans="1:11" ht="15.6" x14ac:dyDescent="0.3">
      <c r="A19" s="8" t="s">
        <v>4</v>
      </c>
      <c r="B19" s="11">
        <f>'Cash book'!E108-'Cash book'!K108</f>
        <v>3021.01</v>
      </c>
    </row>
    <row r="20" spans="1:11" ht="15.6" x14ac:dyDescent="0.3">
      <c r="A20" s="8" t="s">
        <v>76</v>
      </c>
      <c r="B20" s="2">
        <f>'Cash book'!F108</f>
        <v>830.38</v>
      </c>
      <c r="C20"/>
      <c r="E20" s="2"/>
      <c r="F20" s="2"/>
      <c r="G20" s="2"/>
      <c r="H20" s="2"/>
      <c r="I20" s="2"/>
      <c r="J20" s="2"/>
      <c r="K20" s="2"/>
    </row>
    <row r="21" spans="1:11" ht="15.6" x14ac:dyDescent="0.3">
      <c r="A21" s="8"/>
      <c r="B21" s="2"/>
      <c r="C21"/>
      <c r="E21" s="2"/>
      <c r="F21" s="2"/>
      <c r="G21" s="2"/>
      <c r="H21" s="2"/>
      <c r="I21" s="2"/>
      <c r="J21" s="2"/>
      <c r="K21" s="2"/>
    </row>
    <row r="22" spans="1:11" ht="15.6" x14ac:dyDescent="0.3">
      <c r="A22" s="8"/>
      <c r="B22" s="2"/>
      <c r="C22"/>
      <c r="E22" s="2"/>
      <c r="F22" s="2"/>
      <c r="G22" s="2"/>
      <c r="H22" s="2"/>
      <c r="I22" s="2"/>
      <c r="J22" s="2"/>
      <c r="K22" s="2"/>
    </row>
    <row r="23" spans="1:11" ht="15.6" x14ac:dyDescent="0.3">
      <c r="A23" s="8" t="s">
        <v>5</v>
      </c>
      <c r="C23" s="11">
        <f>B18+B19-B20</f>
        <v>7064.87</v>
      </c>
      <c r="E23" s="2"/>
      <c r="F23" s="2"/>
      <c r="G23" s="2"/>
      <c r="H23" s="2"/>
      <c r="I23" s="2"/>
      <c r="J23" s="2"/>
      <c r="K23" s="2"/>
    </row>
    <row r="24" spans="1:11" ht="15.6" x14ac:dyDescent="0.3">
      <c r="A24" s="8"/>
      <c r="B24" s="21"/>
      <c r="C24" s="21"/>
      <c r="H24" s="11"/>
    </row>
    <row r="25" spans="1:11" ht="15.6" x14ac:dyDescent="0.3">
      <c r="A25" s="8" t="s">
        <v>34</v>
      </c>
      <c r="B25" s="21">
        <f>'Cash book'!K108</f>
        <v>11.23</v>
      </c>
      <c r="C25" s="21"/>
    </row>
    <row r="26" spans="1:11" ht="15.6" x14ac:dyDescent="0.3">
      <c r="A26" s="8"/>
      <c r="B26" s="21"/>
      <c r="C26" s="21"/>
    </row>
    <row r="27" spans="1:11" ht="15.6" x14ac:dyDescent="0.3">
      <c r="A27" s="8"/>
      <c r="B27" s="22">
        <f>B25+B26</f>
        <v>11.23</v>
      </c>
      <c r="C27" s="21"/>
    </row>
    <row r="30" spans="1:11" ht="16.2" thickBot="1" x14ac:dyDescent="0.35">
      <c r="A30" s="8" t="s">
        <v>35</v>
      </c>
      <c r="B30" s="21"/>
      <c r="C30" s="20">
        <f>C23+C27+B27</f>
        <v>7076.0999999999995</v>
      </c>
    </row>
    <row r="31" spans="1:11" ht="16.2" thickTop="1" x14ac:dyDescent="0.3">
      <c r="A31" s="8"/>
    </row>
    <row r="32" spans="1:11" ht="15.6" x14ac:dyDescent="0.3">
      <c r="A32" s="8"/>
      <c r="B32" s="11" t="s">
        <v>7</v>
      </c>
    </row>
    <row r="33" spans="1:3" ht="15.6" x14ac:dyDescent="0.3">
      <c r="A33" s="8"/>
    </row>
    <row r="34" spans="1:3" ht="15.6" x14ac:dyDescent="0.3">
      <c r="A34" s="8"/>
    </row>
    <row r="35" spans="1:3" ht="15.6" x14ac:dyDescent="0.3">
      <c r="A35" s="8"/>
      <c r="C35" s="13"/>
    </row>
    <row r="36" spans="1:3" ht="15.6" x14ac:dyDescent="0.3">
      <c r="A36" s="8"/>
    </row>
  </sheetData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F43AE-C040-4D6A-BEA9-DF97E0E96EBC}">
  <dimension ref="A1:I38"/>
  <sheetViews>
    <sheetView tabSelected="1" topLeftCell="A12" workbookViewId="0">
      <selection activeCell="B37" sqref="B37"/>
    </sheetView>
  </sheetViews>
  <sheetFormatPr defaultRowHeight="14.4" x14ac:dyDescent="0.3"/>
  <cols>
    <col min="1" max="1" width="25.77734375" bestFit="1" customWidth="1"/>
    <col min="4" max="4" width="8.109375" bestFit="1" customWidth="1"/>
    <col min="5" max="5" width="7.5546875" customWidth="1"/>
    <col min="6" max="6" width="9.109375" bestFit="1" customWidth="1"/>
    <col min="7" max="7" width="9.109375" customWidth="1"/>
    <col min="8" max="8" width="10.44140625" customWidth="1"/>
    <col min="9" max="9" width="7" customWidth="1"/>
    <col min="10" max="10" width="7" bestFit="1" customWidth="1"/>
  </cols>
  <sheetData>
    <row r="1" spans="1:9" x14ac:dyDescent="0.3">
      <c r="H1" s="42">
        <v>3</v>
      </c>
    </row>
    <row r="2" spans="1:9" x14ac:dyDescent="0.3">
      <c r="A2" s="1" t="s">
        <v>97</v>
      </c>
      <c r="B2" s="1" t="s">
        <v>6</v>
      </c>
      <c r="C2" s="1"/>
      <c r="D2" s="1" t="s">
        <v>79</v>
      </c>
      <c r="F2" s="1" t="s">
        <v>80</v>
      </c>
      <c r="H2" s="1" t="s">
        <v>81</v>
      </c>
    </row>
    <row r="3" spans="1:9" x14ac:dyDescent="0.3">
      <c r="A3" s="1" t="s">
        <v>98</v>
      </c>
      <c r="B3" s="1"/>
      <c r="C3" s="1"/>
      <c r="D3" s="1" t="s">
        <v>83</v>
      </c>
      <c r="E3" s="1"/>
      <c r="F3" s="1" t="s">
        <v>83</v>
      </c>
      <c r="G3" s="1"/>
      <c r="H3" s="1" t="s">
        <v>83</v>
      </c>
      <c r="I3" s="1"/>
    </row>
    <row r="4" spans="1:9" x14ac:dyDescent="0.3">
      <c r="A4" s="1" t="s">
        <v>82</v>
      </c>
      <c r="B4" s="1"/>
      <c r="C4" s="1"/>
      <c r="D4" t="s">
        <v>84</v>
      </c>
      <c r="E4" s="1"/>
      <c r="F4" s="1"/>
      <c r="G4" s="1"/>
      <c r="H4" s="1"/>
      <c r="I4" s="1"/>
    </row>
    <row r="5" spans="1:9" x14ac:dyDescent="0.3">
      <c r="B5" t="s">
        <v>0</v>
      </c>
      <c r="D5" t="s">
        <v>0</v>
      </c>
      <c r="E5" s="1"/>
      <c r="F5" t="s">
        <v>0</v>
      </c>
      <c r="H5" t="s">
        <v>0</v>
      </c>
      <c r="I5" s="1"/>
    </row>
    <row r="7" spans="1:9" x14ac:dyDescent="0.3">
      <c r="A7" s="43" t="s">
        <v>85</v>
      </c>
      <c r="H7" s="2"/>
    </row>
    <row r="8" spans="1:9" x14ac:dyDescent="0.3">
      <c r="A8" t="s">
        <v>8</v>
      </c>
      <c r="B8" s="2">
        <f>'Cash book'!G108</f>
        <v>3021.01</v>
      </c>
      <c r="E8" s="2"/>
      <c r="H8" s="2">
        <f>Budget!F25</f>
        <v>5955.59</v>
      </c>
    </row>
    <row r="9" spans="1:9" x14ac:dyDescent="0.3">
      <c r="A9" t="s">
        <v>99</v>
      </c>
      <c r="B9" s="2">
        <f>'Cash book'!L108-'Cash book'!G108</f>
        <v>11.230000000000018</v>
      </c>
      <c r="E9" s="2"/>
      <c r="H9" s="2">
        <f t="shared" ref="H9" si="0">SUM(B9:G9)</f>
        <v>11.230000000000018</v>
      </c>
    </row>
    <row r="10" spans="1:9" x14ac:dyDescent="0.3">
      <c r="A10" t="s">
        <v>86</v>
      </c>
      <c r="B10" s="2">
        <f>'Cash book'!H108</f>
        <v>0</v>
      </c>
      <c r="E10" s="2"/>
      <c r="H10" s="2">
        <f>SUM(B10:G10)</f>
        <v>0</v>
      </c>
    </row>
    <row r="11" spans="1:9" x14ac:dyDescent="0.3">
      <c r="E11" s="2"/>
    </row>
    <row r="12" spans="1:9" x14ac:dyDescent="0.3">
      <c r="A12" t="s">
        <v>87</v>
      </c>
      <c r="B12" s="5">
        <f>SUM(B8:B10)</f>
        <v>3032.2400000000002</v>
      </c>
      <c r="D12" s="4">
        <f>+H12*$H$1/12</f>
        <v>1491.7049999999999</v>
      </c>
      <c r="F12" s="5">
        <f>B12-D12</f>
        <v>1540.5350000000003</v>
      </c>
      <c r="H12" s="5">
        <f>SUM(H8:H11)</f>
        <v>5966.82</v>
      </c>
    </row>
    <row r="13" spans="1:9" x14ac:dyDescent="0.3">
      <c r="B13" s="2"/>
      <c r="F13" s="2"/>
      <c r="H13" s="2"/>
    </row>
    <row r="14" spans="1:9" x14ac:dyDescent="0.3">
      <c r="A14" s="43" t="s">
        <v>88</v>
      </c>
      <c r="B14" s="2"/>
      <c r="F14" s="2"/>
      <c r="H14" s="2"/>
    </row>
    <row r="15" spans="1:9" x14ac:dyDescent="0.3">
      <c r="A15" t="s">
        <v>100</v>
      </c>
      <c r="B15" s="2">
        <f>'Cash book'!M108</f>
        <v>244.78</v>
      </c>
      <c r="D15" s="49">
        <f>+H15*$H$1/12</f>
        <v>389.5</v>
      </c>
      <c r="F15" s="2">
        <f>B15+D15</f>
        <v>634.28</v>
      </c>
      <c r="H15" s="2">
        <f>Budget!F7</f>
        <v>1558</v>
      </c>
    </row>
    <row r="16" spans="1:9" x14ac:dyDescent="0.3">
      <c r="A16" t="s">
        <v>116</v>
      </c>
      <c r="B16" s="2">
        <f>'Cash book'!O108</f>
        <v>0</v>
      </c>
      <c r="D16" s="49">
        <f t="shared" ref="D16:D28" si="1">+H16*$H$1/12</f>
        <v>250</v>
      </c>
      <c r="F16" s="49">
        <f t="shared" ref="F16:F28" si="2">B16+D16</f>
        <v>250</v>
      </c>
      <c r="H16" s="2">
        <f>Budget!F8</f>
        <v>1000</v>
      </c>
    </row>
    <row r="17" spans="1:8" x14ac:dyDescent="0.3">
      <c r="A17" t="s">
        <v>89</v>
      </c>
      <c r="B17" s="2">
        <f>'Cash book'!N108</f>
        <v>52</v>
      </c>
      <c r="D17" s="45">
        <f t="shared" si="1"/>
        <v>0</v>
      </c>
      <c r="F17" s="49">
        <f t="shared" si="2"/>
        <v>52</v>
      </c>
      <c r="H17">
        <f>Budget!F9</f>
        <v>0</v>
      </c>
    </row>
    <row r="18" spans="1:8" x14ac:dyDescent="0.3">
      <c r="A18" t="s">
        <v>90</v>
      </c>
      <c r="B18" s="2">
        <f>'Cash book'!R108</f>
        <v>0</v>
      </c>
      <c r="D18">
        <f t="shared" si="1"/>
        <v>0</v>
      </c>
      <c r="F18" s="49">
        <f t="shared" si="2"/>
        <v>0</v>
      </c>
      <c r="H18">
        <f>Budget!F10</f>
        <v>0</v>
      </c>
    </row>
    <row r="19" spans="1:8" x14ac:dyDescent="0.3">
      <c r="A19" t="s">
        <v>101</v>
      </c>
      <c r="B19" s="2">
        <f>'Cash book'!R108</f>
        <v>0</v>
      </c>
      <c r="D19" s="49">
        <f t="shared" si="1"/>
        <v>62.5</v>
      </c>
      <c r="E19" s="2"/>
      <c r="F19" s="49">
        <f t="shared" si="2"/>
        <v>62.5</v>
      </c>
      <c r="H19" s="49">
        <f>Budget!F15</f>
        <v>250</v>
      </c>
    </row>
    <row r="20" spans="1:8" x14ac:dyDescent="0.3">
      <c r="A20" t="s">
        <v>91</v>
      </c>
      <c r="B20" s="2">
        <f>'Cash book'!Y108</f>
        <v>397</v>
      </c>
      <c r="D20">
        <f t="shared" si="1"/>
        <v>223.89750000000001</v>
      </c>
      <c r="E20" s="2"/>
      <c r="F20" s="49">
        <f t="shared" si="2"/>
        <v>620.89750000000004</v>
      </c>
      <c r="H20">
        <f>Budget!F18</f>
        <v>895.59</v>
      </c>
    </row>
    <row r="21" spans="1:8" x14ac:dyDescent="0.3">
      <c r="A21" t="s">
        <v>102</v>
      </c>
      <c r="B21" s="2">
        <f>'Cash book'!S108</f>
        <v>0</v>
      </c>
      <c r="D21">
        <f t="shared" si="1"/>
        <v>0</v>
      </c>
      <c r="E21" s="2"/>
      <c r="F21" s="49">
        <f t="shared" si="2"/>
        <v>0</v>
      </c>
      <c r="H21">
        <f>Budget!F11</f>
        <v>0</v>
      </c>
    </row>
    <row r="22" spans="1:8" x14ac:dyDescent="0.3">
      <c r="A22" t="s">
        <v>9</v>
      </c>
      <c r="B22" s="2">
        <f>'Cash book'!S108</f>
        <v>0</v>
      </c>
      <c r="D22" s="49">
        <f t="shared" si="1"/>
        <v>102.5</v>
      </c>
      <c r="E22" s="2"/>
      <c r="F22" s="49">
        <f t="shared" si="2"/>
        <v>102.5</v>
      </c>
      <c r="H22" s="44">
        <f>Budget!F12</f>
        <v>410</v>
      </c>
    </row>
    <row r="23" spans="1:8" s="45" customFormat="1" x14ac:dyDescent="0.3">
      <c r="A23" s="45" t="s">
        <v>115</v>
      </c>
      <c r="B23" s="49">
        <f>'Cash book'!X108</f>
        <v>0</v>
      </c>
      <c r="D23" s="49">
        <f t="shared" si="1"/>
        <v>300</v>
      </c>
      <c r="E23" s="49"/>
      <c r="F23" s="49">
        <f t="shared" si="2"/>
        <v>300</v>
      </c>
      <c r="H23" s="45">
        <f>Budget!F20</f>
        <v>1200</v>
      </c>
    </row>
    <row r="24" spans="1:8" x14ac:dyDescent="0.3">
      <c r="A24" t="s">
        <v>92</v>
      </c>
      <c r="B24" s="2">
        <f>'Cash book'!U108</f>
        <v>47</v>
      </c>
      <c r="D24" s="49">
        <f t="shared" si="1"/>
        <v>90</v>
      </c>
      <c r="E24" s="2"/>
      <c r="F24" s="49">
        <f t="shared" si="2"/>
        <v>137</v>
      </c>
      <c r="H24" s="49">
        <f>Budget!F13</f>
        <v>360</v>
      </c>
    </row>
    <row r="25" spans="1:8" x14ac:dyDescent="0.3">
      <c r="A25" t="s">
        <v>93</v>
      </c>
      <c r="B25" s="2">
        <f>'Cash book'!AA108</f>
        <v>0</v>
      </c>
      <c r="D25">
        <f t="shared" si="1"/>
        <v>0</v>
      </c>
      <c r="E25" s="2"/>
      <c r="F25" s="49">
        <f t="shared" si="2"/>
        <v>0</v>
      </c>
      <c r="H25">
        <f>Budget!F17</f>
        <v>0</v>
      </c>
    </row>
    <row r="26" spans="1:8" s="45" customFormat="1" x14ac:dyDescent="0.3">
      <c r="A26" s="45" t="s">
        <v>118</v>
      </c>
      <c r="B26" s="49">
        <f>'Cash book'!Q108</f>
        <v>5.5</v>
      </c>
      <c r="D26" s="49">
        <f t="shared" si="1"/>
        <v>30</v>
      </c>
      <c r="E26" s="49"/>
      <c r="F26" s="49">
        <f t="shared" si="2"/>
        <v>35.5</v>
      </c>
      <c r="H26" s="49">
        <f>Budget!F19</f>
        <v>120</v>
      </c>
    </row>
    <row r="27" spans="1:8" s="45" customFormat="1" x14ac:dyDescent="0.3">
      <c r="A27" s="45" t="s">
        <v>94</v>
      </c>
      <c r="B27" s="49">
        <f>'Cash book'!T108</f>
        <v>84.1</v>
      </c>
      <c r="D27" s="45">
        <f t="shared" si="1"/>
        <v>0</v>
      </c>
      <c r="E27" s="49"/>
      <c r="F27" s="49">
        <f t="shared" si="2"/>
        <v>84.1</v>
      </c>
      <c r="H27" s="45">
        <f>Budget!F16</f>
        <v>0</v>
      </c>
    </row>
    <row r="28" spans="1:8" x14ac:dyDescent="0.3">
      <c r="A28" t="s">
        <v>20</v>
      </c>
      <c r="B28" s="2">
        <f>'Cash book'!AA108</f>
        <v>0</v>
      </c>
      <c r="D28" s="49">
        <f t="shared" si="1"/>
        <v>112.5</v>
      </c>
      <c r="E28" s="2"/>
      <c r="F28" s="49">
        <f t="shared" si="2"/>
        <v>112.5</v>
      </c>
      <c r="H28" s="49">
        <f>Budget!F14</f>
        <v>450</v>
      </c>
    </row>
    <row r="29" spans="1:8" x14ac:dyDescent="0.3">
      <c r="B29" s="5">
        <f>SUM(B15:B28)</f>
        <v>830.38</v>
      </c>
      <c r="D29" s="52">
        <f>SUM(D15:D28)</f>
        <v>1560.8975</v>
      </c>
      <c r="E29" s="2"/>
      <c r="F29" s="53">
        <f>SUM(F15:F28)</f>
        <v>2391.2774999999997</v>
      </c>
      <c r="H29" s="53">
        <f>SUM(H15:H28)</f>
        <v>6243.59</v>
      </c>
    </row>
    <row r="30" spans="1:8" x14ac:dyDescent="0.3">
      <c r="E30" s="2"/>
      <c r="H30" s="49"/>
    </row>
    <row r="32" spans="1:8" x14ac:dyDescent="0.3">
      <c r="A32" t="s">
        <v>104</v>
      </c>
      <c r="B32" s="53">
        <f>B12-B29</f>
        <v>2201.86</v>
      </c>
      <c r="D32" s="52">
        <f>D12-D29</f>
        <v>-69.192500000000109</v>
      </c>
      <c r="F32" s="53">
        <f>F12-F29</f>
        <v>-850.74249999999938</v>
      </c>
      <c r="H32" s="53">
        <f>H12-H29</f>
        <v>-276.77000000000044</v>
      </c>
    </row>
    <row r="34" spans="1:8" x14ac:dyDescent="0.3">
      <c r="A34" t="s">
        <v>95</v>
      </c>
      <c r="B34">
        <f>'Full Reconciliation'!B18</f>
        <v>4874.24</v>
      </c>
    </row>
    <row r="36" spans="1:8" x14ac:dyDescent="0.3">
      <c r="A36" t="s">
        <v>96</v>
      </c>
      <c r="B36" s="49">
        <f>B32+B34</f>
        <v>7076.1</v>
      </c>
      <c r="H36" s="49">
        <f>H32+H34</f>
        <v>-276.77000000000044</v>
      </c>
    </row>
    <row r="38" spans="1:8" x14ac:dyDescent="0.3">
      <c r="A38" t="s">
        <v>117</v>
      </c>
      <c r="B38" s="49">
        <f>B29-'Cash book'!F108</f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E662B-C6FA-4829-B050-A739DC3DA99C}">
  <dimension ref="A1:F34"/>
  <sheetViews>
    <sheetView topLeftCell="A10" workbookViewId="0">
      <selection activeCell="F21" sqref="F21"/>
    </sheetView>
  </sheetViews>
  <sheetFormatPr defaultRowHeight="14.4" x14ac:dyDescent="0.3"/>
  <sheetData>
    <row r="1" spans="1:6" ht="21" x14ac:dyDescent="0.4">
      <c r="A1" s="51" t="s">
        <v>46</v>
      </c>
      <c r="C1" s="45"/>
      <c r="D1" s="45"/>
      <c r="E1" s="45"/>
      <c r="F1" s="45"/>
    </row>
    <row r="2" spans="1:6" ht="21" x14ac:dyDescent="0.4">
      <c r="A2" s="51" t="s">
        <v>105</v>
      </c>
      <c r="C2" s="45"/>
      <c r="D2" s="45"/>
      <c r="E2" s="51"/>
      <c r="F2" s="45"/>
    </row>
    <row r="3" spans="1:6" x14ac:dyDescent="0.3">
      <c r="B3" s="47"/>
      <c r="C3" s="47"/>
      <c r="D3" s="47"/>
      <c r="E3" s="47"/>
      <c r="F3" s="47"/>
    </row>
    <row r="5" spans="1:6" ht="21" x14ac:dyDescent="0.4">
      <c r="A5" s="51" t="s">
        <v>88</v>
      </c>
      <c r="C5" s="45"/>
      <c r="D5" s="45"/>
      <c r="E5" s="45"/>
      <c r="F5" s="45"/>
    </row>
    <row r="7" spans="1:6" x14ac:dyDescent="0.3">
      <c r="A7" s="45" t="s">
        <v>106</v>
      </c>
      <c r="C7" s="45"/>
      <c r="D7" s="45"/>
      <c r="E7" s="45"/>
      <c r="F7" s="45">
        <v>1558</v>
      </c>
    </row>
    <row r="8" spans="1:6" x14ac:dyDescent="0.3">
      <c r="A8" s="45" t="s">
        <v>113</v>
      </c>
      <c r="C8" s="45"/>
      <c r="D8" s="45"/>
      <c r="E8" s="45"/>
      <c r="F8" s="45">
        <v>1000</v>
      </c>
    </row>
    <row r="9" spans="1:6" x14ac:dyDescent="0.3">
      <c r="A9" s="45" t="s">
        <v>89</v>
      </c>
      <c r="C9" s="45"/>
      <c r="D9" s="45"/>
      <c r="E9" s="45"/>
      <c r="F9" s="45">
        <v>0</v>
      </c>
    </row>
    <row r="10" spans="1:6" x14ac:dyDescent="0.3">
      <c r="A10" s="45" t="s">
        <v>90</v>
      </c>
      <c r="C10" s="45"/>
      <c r="D10" s="45"/>
      <c r="E10" s="45"/>
      <c r="F10" s="45">
        <v>0</v>
      </c>
    </row>
    <row r="11" spans="1:6" x14ac:dyDescent="0.3">
      <c r="A11" s="45" t="s">
        <v>107</v>
      </c>
      <c r="C11" s="45"/>
      <c r="D11" s="45"/>
      <c r="E11" s="45"/>
      <c r="F11" s="45">
        <v>0</v>
      </c>
    </row>
    <row r="12" spans="1:6" x14ac:dyDescent="0.3">
      <c r="A12" s="45" t="s">
        <v>9</v>
      </c>
      <c r="C12" s="45"/>
      <c r="D12" s="45"/>
      <c r="E12" s="45"/>
      <c r="F12" s="45">
        <v>410</v>
      </c>
    </row>
    <row r="13" spans="1:6" x14ac:dyDescent="0.3">
      <c r="A13" s="45" t="s">
        <v>92</v>
      </c>
      <c r="C13" s="45"/>
      <c r="D13" s="45"/>
      <c r="E13" s="45"/>
      <c r="F13" s="45">
        <v>360</v>
      </c>
    </row>
    <row r="14" spans="1:6" x14ac:dyDescent="0.3">
      <c r="A14" s="45" t="s">
        <v>108</v>
      </c>
      <c r="C14" s="45"/>
      <c r="D14" s="45"/>
      <c r="E14" s="45"/>
      <c r="F14" s="45">
        <v>450</v>
      </c>
    </row>
    <row r="15" spans="1:6" x14ac:dyDescent="0.3">
      <c r="A15" s="45" t="s">
        <v>109</v>
      </c>
      <c r="C15" s="45"/>
      <c r="D15" s="45"/>
      <c r="E15" s="45"/>
      <c r="F15" s="45">
        <v>250</v>
      </c>
    </row>
    <row r="16" spans="1:6" x14ac:dyDescent="0.3">
      <c r="A16" s="45" t="s">
        <v>110</v>
      </c>
      <c r="C16" s="45"/>
      <c r="D16" s="45"/>
      <c r="E16" s="45"/>
      <c r="F16" s="45">
        <v>0</v>
      </c>
    </row>
    <row r="17" spans="1:6" x14ac:dyDescent="0.3">
      <c r="A17" s="45" t="s">
        <v>93</v>
      </c>
      <c r="C17" s="45"/>
      <c r="D17" s="45"/>
      <c r="E17" s="45"/>
      <c r="F17" s="45">
        <v>0</v>
      </c>
    </row>
    <row r="18" spans="1:6" x14ac:dyDescent="0.3">
      <c r="A18" s="45" t="s">
        <v>91</v>
      </c>
      <c r="C18" s="45"/>
      <c r="D18" s="45"/>
      <c r="E18" s="45"/>
      <c r="F18" s="45">
        <v>895.59</v>
      </c>
    </row>
    <row r="19" spans="1:6" x14ac:dyDescent="0.3">
      <c r="A19" s="45" t="s">
        <v>114</v>
      </c>
      <c r="C19" s="45"/>
      <c r="D19" s="45"/>
      <c r="E19" s="45"/>
      <c r="F19" s="45">
        <v>120</v>
      </c>
    </row>
    <row r="20" spans="1:6" ht="15" thickBot="1" x14ac:dyDescent="0.35">
      <c r="A20" s="45" t="s">
        <v>115</v>
      </c>
      <c r="C20" s="45"/>
      <c r="D20" s="45"/>
      <c r="E20" s="45"/>
      <c r="F20" s="45">
        <v>1200</v>
      </c>
    </row>
    <row r="21" spans="1:6" ht="15" thickBot="1" x14ac:dyDescent="0.35">
      <c r="A21" s="45" t="s">
        <v>11</v>
      </c>
      <c r="C21" s="45"/>
      <c r="D21" s="45"/>
      <c r="E21" s="45"/>
      <c r="F21" s="50">
        <f>SUM(F7:F20)</f>
        <v>6243.59</v>
      </c>
    </row>
    <row r="23" spans="1:6" ht="21" x14ac:dyDescent="0.4">
      <c r="A23" s="51" t="s">
        <v>85</v>
      </c>
      <c r="C23" s="45"/>
      <c r="D23" s="45"/>
      <c r="E23" s="45"/>
      <c r="F23" s="45"/>
    </row>
    <row r="25" spans="1:6" x14ac:dyDescent="0.3">
      <c r="A25" s="45" t="s">
        <v>8</v>
      </c>
      <c r="C25" s="45"/>
      <c r="D25" s="45"/>
      <c r="E25" s="45"/>
      <c r="F25" s="45">
        <v>5955.59</v>
      </c>
    </row>
    <row r="26" spans="1:6" ht="15" thickBot="1" x14ac:dyDescent="0.35">
      <c r="C26" s="45"/>
      <c r="D26" s="45"/>
      <c r="E26" s="45"/>
      <c r="F26" s="45"/>
    </row>
    <row r="27" spans="1:6" ht="15" thickBot="1" x14ac:dyDescent="0.35">
      <c r="A27" t="s">
        <v>11</v>
      </c>
      <c r="C27" s="45"/>
      <c r="D27" s="45"/>
      <c r="E27" s="45"/>
      <c r="F27" s="50">
        <f>SUM(F25:F26)</f>
        <v>5955.59</v>
      </c>
    </row>
    <row r="29" spans="1:6" ht="15" thickBot="1" x14ac:dyDescent="0.35">
      <c r="C29" s="45"/>
      <c r="D29" s="45"/>
      <c r="E29" s="45"/>
      <c r="F29" s="45"/>
    </row>
    <row r="30" spans="1:6" ht="18.600000000000001" thickBot="1" x14ac:dyDescent="0.4">
      <c r="A30" s="46" t="s">
        <v>111</v>
      </c>
      <c r="C30" s="45"/>
      <c r="D30" s="45"/>
      <c r="E30" s="45"/>
      <c r="F30" s="50"/>
    </row>
    <row r="32" spans="1:6" ht="15" thickBot="1" x14ac:dyDescent="0.35">
      <c r="C32" s="45"/>
      <c r="D32" s="45"/>
      <c r="E32" s="45"/>
      <c r="F32" s="45"/>
    </row>
    <row r="33" spans="1:6" ht="18.600000000000001" thickBot="1" x14ac:dyDescent="0.4">
      <c r="A33" s="46" t="s">
        <v>112</v>
      </c>
      <c r="C33" s="45"/>
      <c r="D33" s="45"/>
      <c r="E33" s="45"/>
      <c r="F33" s="50"/>
    </row>
    <row r="34" spans="1:6" ht="18.600000000000001" thickBot="1" x14ac:dyDescent="0.4">
      <c r="A34" s="46"/>
      <c r="C34" s="45"/>
      <c r="D34" s="45"/>
      <c r="E34" s="45"/>
      <c r="F34" s="5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D8B05-A609-43AF-8CC5-92EE8CE0E157}">
  <sheetPr>
    <pageSetUpPr fitToPage="1"/>
  </sheetPr>
  <dimension ref="A1:AK113"/>
  <sheetViews>
    <sheetView zoomScale="103" zoomScaleNormal="100" workbookViewId="0">
      <pane ySplit="3" topLeftCell="A89" activePane="bottomLeft" state="frozen"/>
      <selection activeCell="D1" sqref="D1"/>
      <selection pane="bottomLeft" activeCell="W12" sqref="W12"/>
    </sheetView>
  </sheetViews>
  <sheetFormatPr defaultRowHeight="14.4" x14ac:dyDescent="0.3"/>
  <cols>
    <col min="1" max="1" width="14.88671875" customWidth="1"/>
    <col min="2" max="2" width="28.44140625" customWidth="1"/>
    <col min="3" max="3" width="16.33203125" customWidth="1"/>
    <col min="4" max="4" width="10.33203125" customWidth="1"/>
    <col min="5" max="5" width="8.33203125" customWidth="1"/>
    <col min="6" max="6" width="9.5546875" bestFit="1" customWidth="1"/>
    <col min="7" max="7" width="11.5546875" customWidth="1"/>
    <col min="8" max="8" width="16.88671875" bestFit="1" customWidth="1"/>
    <col min="9" max="9" width="9.109375" customWidth="1"/>
    <col min="10" max="11" width="10.5546875" customWidth="1"/>
    <col min="12" max="12" width="11.77734375" customWidth="1"/>
    <col min="13" max="14" width="13.33203125" customWidth="1"/>
    <col min="15" max="16" width="11" customWidth="1"/>
    <col min="17" max="17" width="10.33203125" customWidth="1"/>
    <col min="18" max="18" width="8.88671875" customWidth="1"/>
    <col min="19" max="19" width="9.88671875" bestFit="1" customWidth="1"/>
    <col min="20" max="20" width="16" customWidth="1"/>
    <col min="21" max="21" width="7.44140625" customWidth="1"/>
    <col min="22" max="23" width="9.33203125" customWidth="1"/>
    <col min="24" max="24" width="9.33203125" style="45" customWidth="1"/>
    <col min="25" max="25" width="9.33203125" customWidth="1"/>
    <col min="26" max="26" width="8.5546875" customWidth="1"/>
    <col min="27" max="27" width="9.5546875" customWidth="1"/>
    <col min="28" max="29" width="9.44140625" customWidth="1"/>
    <col min="30" max="30" width="17.88671875" customWidth="1"/>
    <col min="31" max="31" width="9.44140625" customWidth="1"/>
    <col min="32" max="32" width="12.33203125" customWidth="1"/>
    <col min="33" max="33" width="9.88671875" customWidth="1"/>
  </cols>
  <sheetData>
    <row r="1" spans="1:33" ht="41.25" customHeight="1" x14ac:dyDescent="0.3">
      <c r="A1" s="1" t="s">
        <v>14</v>
      </c>
    </row>
    <row r="2" spans="1:33" ht="21" x14ac:dyDescent="0.4">
      <c r="G2" s="27" t="s">
        <v>10</v>
      </c>
      <c r="L2" s="3"/>
      <c r="M2" s="24" t="s">
        <v>19</v>
      </c>
      <c r="N2" s="24"/>
      <c r="O2" s="1"/>
      <c r="P2" s="1"/>
      <c r="Q2" s="1"/>
      <c r="R2" s="1"/>
      <c r="AF2" s="3" t="s">
        <v>37</v>
      </c>
    </row>
    <row r="3" spans="1:33" x14ac:dyDescent="0.3">
      <c r="A3" s="1" t="s">
        <v>15</v>
      </c>
      <c r="B3" s="1" t="s">
        <v>12</v>
      </c>
      <c r="C3" s="1" t="s">
        <v>25</v>
      </c>
      <c r="D3" s="1" t="s">
        <v>16</v>
      </c>
      <c r="E3" s="1" t="s">
        <v>17</v>
      </c>
      <c r="F3" s="1" t="s">
        <v>18</v>
      </c>
      <c r="G3" s="1" t="s">
        <v>8</v>
      </c>
      <c r="H3" s="1" t="s">
        <v>20</v>
      </c>
      <c r="I3" s="1" t="s">
        <v>42</v>
      </c>
      <c r="J3" s="1" t="s">
        <v>26</v>
      </c>
      <c r="K3" s="1" t="s">
        <v>30</v>
      </c>
      <c r="L3" s="1" t="s">
        <v>11</v>
      </c>
      <c r="M3" s="1" t="s">
        <v>21</v>
      </c>
      <c r="N3" s="1" t="s">
        <v>103</v>
      </c>
      <c r="O3" s="1" t="s">
        <v>119</v>
      </c>
      <c r="P3" s="1" t="s">
        <v>90</v>
      </c>
      <c r="Q3" s="1" t="s">
        <v>67</v>
      </c>
      <c r="R3" s="1" t="s">
        <v>24</v>
      </c>
      <c r="S3" s="1" t="s">
        <v>9</v>
      </c>
      <c r="T3" s="1" t="s">
        <v>75</v>
      </c>
      <c r="U3" s="1" t="s">
        <v>13</v>
      </c>
      <c r="V3" s="1" t="s">
        <v>36</v>
      </c>
      <c r="W3" s="1" t="s">
        <v>44</v>
      </c>
      <c r="X3" s="48" t="s">
        <v>115</v>
      </c>
      <c r="Y3" s="1" t="s">
        <v>23</v>
      </c>
      <c r="Z3" s="1" t="s">
        <v>22</v>
      </c>
      <c r="AA3" s="1" t="s">
        <v>41</v>
      </c>
      <c r="AB3" s="1" t="s">
        <v>11</v>
      </c>
      <c r="AC3" s="1" t="s">
        <v>43</v>
      </c>
      <c r="AD3" s="25" t="s">
        <v>40</v>
      </c>
      <c r="AE3" s="1" t="s">
        <v>29</v>
      </c>
      <c r="AF3" s="1" t="s">
        <v>38</v>
      </c>
      <c r="AG3" s="1" t="s">
        <v>39</v>
      </c>
    </row>
    <row r="5" spans="1:33" x14ac:dyDescent="0.3">
      <c r="AF5" s="33">
        <v>0</v>
      </c>
      <c r="AG5" s="23">
        <v>4874.24</v>
      </c>
    </row>
    <row r="6" spans="1:33" x14ac:dyDescent="0.3">
      <c r="A6" t="s">
        <v>59</v>
      </c>
      <c r="B6" t="s">
        <v>51</v>
      </c>
      <c r="C6" t="s">
        <v>49</v>
      </c>
      <c r="D6" t="s">
        <v>60</v>
      </c>
      <c r="E6" s="17"/>
      <c r="F6" s="5">
        <v>397</v>
      </c>
      <c r="G6" s="14"/>
      <c r="H6" s="4"/>
      <c r="I6" s="5"/>
      <c r="J6" s="4"/>
      <c r="K6" s="36"/>
      <c r="L6" s="28">
        <f>SUM(G6:K6)</f>
        <v>0</v>
      </c>
      <c r="M6" s="5"/>
      <c r="N6" s="5"/>
      <c r="O6" s="4"/>
      <c r="P6" s="4"/>
      <c r="Q6" s="5"/>
      <c r="R6" s="4"/>
      <c r="S6" s="4"/>
      <c r="T6" s="4"/>
      <c r="U6" s="4"/>
      <c r="V6" s="4"/>
      <c r="W6" s="5"/>
      <c r="X6" s="53"/>
      <c r="Y6" s="4">
        <v>397</v>
      </c>
      <c r="Z6" s="4"/>
      <c r="AA6" s="5"/>
      <c r="AB6" s="5">
        <f>SUM(M6:AA6)</f>
        <v>397</v>
      </c>
      <c r="AC6" s="5"/>
      <c r="AD6" s="5">
        <v>397</v>
      </c>
      <c r="AE6" s="4"/>
      <c r="AF6" s="18">
        <f>AF5-AB6+AD6</f>
        <v>0</v>
      </c>
      <c r="AG6" s="19">
        <f>AG5-AD6</f>
        <v>4477.24</v>
      </c>
    </row>
    <row r="7" spans="1:33" x14ac:dyDescent="0.3">
      <c r="A7" t="s">
        <v>61</v>
      </c>
      <c r="B7" t="s">
        <v>62</v>
      </c>
      <c r="C7" t="s">
        <v>49</v>
      </c>
      <c r="D7" t="s">
        <v>63</v>
      </c>
      <c r="E7" s="18"/>
      <c r="F7" s="2">
        <v>26</v>
      </c>
      <c r="G7" s="15"/>
      <c r="I7" s="2"/>
      <c r="K7" s="16"/>
      <c r="L7" s="29">
        <f t="shared" ref="L7:L11" si="0">SUM(G7:K7)</f>
        <v>0</v>
      </c>
      <c r="M7" s="2">
        <v>26</v>
      </c>
      <c r="N7" s="2"/>
      <c r="Q7" s="2"/>
      <c r="W7" s="2"/>
      <c r="X7" s="49"/>
      <c r="AA7" s="2"/>
      <c r="AB7" s="2">
        <f>SUM(M7:AA7)</f>
        <v>26</v>
      </c>
      <c r="AC7" s="2"/>
      <c r="AF7" s="18">
        <f>AF6-AB7+AD8</f>
        <v>0</v>
      </c>
      <c r="AG7" s="19">
        <f>AG6-AD7+L9</f>
        <v>4481.8599999999997</v>
      </c>
    </row>
    <row r="8" spans="1:33" x14ac:dyDescent="0.3">
      <c r="B8" t="s">
        <v>64</v>
      </c>
      <c r="C8" t="s">
        <v>49</v>
      </c>
      <c r="D8" t="s">
        <v>65</v>
      </c>
      <c r="E8" s="18"/>
      <c r="F8" s="2">
        <v>123.19</v>
      </c>
      <c r="G8" s="15"/>
      <c r="I8" s="2"/>
      <c r="K8" s="16"/>
      <c r="L8" s="29">
        <f t="shared" si="0"/>
        <v>0</v>
      </c>
      <c r="M8" s="2">
        <v>97.19</v>
      </c>
      <c r="N8" s="2">
        <v>26</v>
      </c>
      <c r="Q8" s="2"/>
      <c r="W8" s="2"/>
      <c r="X8" s="49"/>
      <c r="AA8" s="2"/>
      <c r="AB8" s="2">
        <f>SUM(M8:AA8)</f>
        <v>123.19</v>
      </c>
      <c r="AC8" s="2"/>
      <c r="AD8" s="2">
        <v>26</v>
      </c>
      <c r="AF8" s="18">
        <f>AF7-AB8+AD9</f>
        <v>0</v>
      </c>
      <c r="AG8" s="19">
        <f>AG7-AD8-AD9+AD11</f>
        <v>7353.68</v>
      </c>
    </row>
    <row r="9" spans="1:33" x14ac:dyDescent="0.3">
      <c r="B9" t="s">
        <v>55</v>
      </c>
      <c r="C9" t="s">
        <v>30</v>
      </c>
      <c r="E9" s="18">
        <v>4.62</v>
      </c>
      <c r="F9" s="2"/>
      <c r="G9" s="15"/>
      <c r="I9" s="2"/>
      <c r="K9" s="16">
        <v>4.62</v>
      </c>
      <c r="L9" s="29">
        <f t="shared" si="0"/>
        <v>4.62</v>
      </c>
      <c r="M9" s="2"/>
      <c r="N9" s="2"/>
      <c r="Q9" s="2"/>
      <c r="W9" s="2"/>
      <c r="X9" s="49"/>
      <c r="AA9" s="2"/>
      <c r="AB9" s="2">
        <f>SUM(M9:AA9)</f>
        <v>0</v>
      </c>
      <c r="AC9" s="2"/>
      <c r="AD9" s="2">
        <v>123.19</v>
      </c>
      <c r="AF9" s="18">
        <f>AF8-AB9+AD10</f>
        <v>0</v>
      </c>
      <c r="AG9" s="19">
        <f>AG8-AD12</f>
        <v>7348.18</v>
      </c>
    </row>
    <row r="10" spans="1:33" x14ac:dyDescent="0.3">
      <c r="B10" t="s">
        <v>52</v>
      </c>
      <c r="C10" t="s">
        <v>53</v>
      </c>
      <c r="D10" t="s">
        <v>77</v>
      </c>
      <c r="E10" s="18">
        <v>3021.01</v>
      </c>
      <c r="F10" s="2"/>
      <c r="G10" s="15">
        <v>3021.01</v>
      </c>
      <c r="I10" s="2"/>
      <c r="K10" s="16"/>
      <c r="L10" s="29">
        <f t="shared" si="0"/>
        <v>3021.01</v>
      </c>
      <c r="M10" s="2"/>
      <c r="N10" s="2"/>
      <c r="Q10" s="2"/>
      <c r="W10" s="2"/>
      <c r="X10" s="49"/>
      <c r="AA10" s="2"/>
      <c r="AB10" s="2">
        <f>SUM(M10:AA10)</f>
        <v>0</v>
      </c>
      <c r="AC10" s="2"/>
      <c r="AD10" s="2"/>
      <c r="AF10" s="18">
        <f>AF9-AB10</f>
        <v>0</v>
      </c>
      <c r="AG10" s="19">
        <f>AG9</f>
        <v>7348.18</v>
      </c>
    </row>
    <row r="11" spans="1:33" x14ac:dyDescent="0.3">
      <c r="A11" t="s">
        <v>48</v>
      </c>
      <c r="B11" t="s">
        <v>54</v>
      </c>
      <c r="C11" t="s">
        <v>49</v>
      </c>
      <c r="D11" t="s">
        <v>66</v>
      </c>
      <c r="E11" s="18"/>
      <c r="F11" s="2">
        <v>5.5</v>
      </c>
      <c r="G11" s="15"/>
      <c r="I11" s="2"/>
      <c r="K11" s="16"/>
      <c r="L11" s="29">
        <f t="shared" si="0"/>
        <v>0</v>
      </c>
      <c r="M11" s="2"/>
      <c r="N11" s="2"/>
      <c r="Q11" s="2">
        <v>5.5</v>
      </c>
      <c r="W11" s="2"/>
      <c r="X11" s="49"/>
      <c r="AA11" s="2"/>
      <c r="AB11" s="2">
        <f>SUM(M11:AA11)</f>
        <v>5.5</v>
      </c>
      <c r="AC11" s="2"/>
      <c r="AD11" s="2">
        <v>3021.01</v>
      </c>
      <c r="AF11" s="18">
        <f t="shared" ref="AF11:AF16" si="1">AF10-AB11+AD12</f>
        <v>0</v>
      </c>
      <c r="AG11" s="19">
        <f>AG10-AD13</f>
        <v>7301.18</v>
      </c>
    </row>
    <row r="12" spans="1:33" x14ac:dyDescent="0.3">
      <c r="A12" t="s">
        <v>47</v>
      </c>
      <c r="B12" t="s">
        <v>50</v>
      </c>
      <c r="C12" t="s">
        <v>49</v>
      </c>
      <c r="D12" t="s">
        <v>68</v>
      </c>
      <c r="E12" s="18"/>
      <c r="F12" s="2">
        <v>47</v>
      </c>
      <c r="G12" s="15"/>
      <c r="I12" s="2"/>
      <c r="K12" s="16"/>
      <c r="L12" s="29">
        <f>SUM(G12:K12)</f>
        <v>0</v>
      </c>
      <c r="M12" s="2"/>
      <c r="N12" s="2"/>
      <c r="Q12" s="2"/>
      <c r="U12" s="2">
        <v>47</v>
      </c>
      <c r="AB12" s="2">
        <f>SUM(M12:AA12)</f>
        <v>47</v>
      </c>
      <c r="AC12" s="2"/>
      <c r="AD12" s="2">
        <v>5.5</v>
      </c>
      <c r="AF12" s="18">
        <f t="shared" si="1"/>
        <v>0</v>
      </c>
      <c r="AG12" s="19">
        <f>AG11-AD14</f>
        <v>7276.7800000000007</v>
      </c>
    </row>
    <row r="13" spans="1:33" x14ac:dyDescent="0.3">
      <c r="A13" t="s">
        <v>69</v>
      </c>
      <c r="B13" t="s">
        <v>62</v>
      </c>
      <c r="C13" t="s">
        <v>49</v>
      </c>
      <c r="D13" t="s">
        <v>70</v>
      </c>
      <c r="E13" s="15"/>
      <c r="F13" s="2">
        <v>24.4</v>
      </c>
      <c r="G13" s="15"/>
      <c r="L13" s="29">
        <f t="shared" ref="L13:L74" si="2">SUM(G13:K13)</f>
        <v>0</v>
      </c>
      <c r="M13" s="2">
        <v>24.4</v>
      </c>
      <c r="N13" s="2"/>
      <c r="Q13" s="2"/>
      <c r="AB13" s="2">
        <f>SUM(M13:AA13)</f>
        <v>24.4</v>
      </c>
      <c r="AC13" s="2"/>
      <c r="AD13" s="2">
        <v>47</v>
      </c>
      <c r="AE13" s="16"/>
      <c r="AF13" s="18">
        <f t="shared" si="1"/>
        <v>0</v>
      </c>
      <c r="AG13" s="19">
        <f t="shared" ref="AG13:AG15" si="3">AG12-AD15</f>
        <v>7153.5900000000011</v>
      </c>
    </row>
    <row r="14" spans="1:33" x14ac:dyDescent="0.3">
      <c r="B14" t="s">
        <v>64</v>
      </c>
      <c r="C14" t="s">
        <v>49</v>
      </c>
      <c r="D14" t="s">
        <v>71</v>
      </c>
      <c r="E14" s="18"/>
      <c r="F14" s="2">
        <v>123.19</v>
      </c>
      <c r="G14" s="15"/>
      <c r="H14" s="2"/>
      <c r="L14" s="29">
        <f t="shared" si="2"/>
        <v>0</v>
      </c>
      <c r="M14" s="2">
        <v>97.19</v>
      </c>
      <c r="N14" s="2">
        <v>26</v>
      </c>
      <c r="Q14" s="2"/>
      <c r="Y14" s="2"/>
      <c r="AB14" s="2">
        <f>SUM(M14:AA14)</f>
        <v>123.19</v>
      </c>
      <c r="AC14" s="2"/>
      <c r="AD14" s="2">
        <v>24.4</v>
      </c>
      <c r="AE14" s="19"/>
      <c r="AF14" s="18">
        <f t="shared" si="1"/>
        <v>0</v>
      </c>
      <c r="AG14" s="19">
        <f t="shared" si="3"/>
        <v>7069.4900000000007</v>
      </c>
    </row>
    <row r="15" spans="1:33" x14ac:dyDescent="0.3">
      <c r="A15" t="s">
        <v>72</v>
      </c>
      <c r="B15" t="s">
        <v>73</v>
      </c>
      <c r="C15" t="s">
        <v>49</v>
      </c>
      <c r="D15" t="s">
        <v>74</v>
      </c>
      <c r="E15" s="18"/>
      <c r="F15" s="2">
        <v>84.1</v>
      </c>
      <c r="G15" s="18"/>
      <c r="H15" s="2"/>
      <c r="I15" s="2"/>
      <c r="J15" s="2"/>
      <c r="K15" s="2"/>
      <c r="L15" s="29">
        <f t="shared" si="2"/>
        <v>0</v>
      </c>
      <c r="M15" s="2"/>
      <c r="N15" s="2"/>
      <c r="O15" s="2"/>
      <c r="P15" s="2"/>
      <c r="Q15" s="2"/>
      <c r="R15" s="2"/>
      <c r="S15" s="2"/>
      <c r="T15" s="2">
        <v>84.1</v>
      </c>
      <c r="U15" s="2"/>
      <c r="V15" s="2"/>
      <c r="W15" s="2"/>
      <c r="X15" s="49"/>
      <c r="Y15" s="2"/>
      <c r="Z15" s="2"/>
      <c r="AA15" s="2"/>
      <c r="AB15" s="2">
        <f>SUM(M15:AA15)</f>
        <v>84.1</v>
      </c>
      <c r="AC15" s="2"/>
      <c r="AD15" s="2">
        <v>123.19</v>
      </c>
      <c r="AE15" s="19"/>
      <c r="AF15" s="18">
        <f t="shared" si="1"/>
        <v>0</v>
      </c>
      <c r="AG15" s="19">
        <f t="shared" si="3"/>
        <v>7069.4900000000007</v>
      </c>
    </row>
    <row r="16" spans="1:33" x14ac:dyDescent="0.3">
      <c r="A16" t="s">
        <v>78</v>
      </c>
      <c r="B16" t="s">
        <v>55</v>
      </c>
      <c r="C16" t="s">
        <v>30</v>
      </c>
      <c r="E16" s="18">
        <v>6.61</v>
      </c>
      <c r="F16" s="2"/>
      <c r="G16" s="18"/>
      <c r="H16" s="2"/>
      <c r="I16" s="2"/>
      <c r="J16" s="2"/>
      <c r="K16" s="2">
        <v>6.61</v>
      </c>
      <c r="L16" s="29">
        <f t="shared" si="2"/>
        <v>6.61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49"/>
      <c r="Y16" s="2"/>
      <c r="Z16" s="2"/>
      <c r="AA16" s="2"/>
      <c r="AB16" s="2">
        <f>SUM(M16:AA16)</f>
        <v>0</v>
      </c>
      <c r="AC16" s="2"/>
      <c r="AD16" s="2">
        <v>84.1</v>
      </c>
      <c r="AE16" s="19"/>
      <c r="AF16" s="40">
        <f t="shared" si="1"/>
        <v>0</v>
      </c>
      <c r="AG16" s="41">
        <f>AG15-AD18+L16</f>
        <v>7076.1</v>
      </c>
    </row>
    <row r="17" spans="5:33" x14ac:dyDescent="0.3">
      <c r="E17" s="18"/>
      <c r="F17" s="2"/>
      <c r="G17" s="18"/>
      <c r="H17" s="2"/>
      <c r="I17" s="2"/>
      <c r="J17" s="2"/>
      <c r="K17" s="2"/>
      <c r="L17" s="29">
        <f t="shared" si="2"/>
        <v>0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49"/>
      <c r="Y17" s="2"/>
      <c r="Z17" s="2"/>
      <c r="AA17" s="2"/>
      <c r="AB17" s="2"/>
      <c r="AC17" s="2"/>
      <c r="AD17" s="2"/>
      <c r="AE17" s="19"/>
      <c r="AF17" s="18"/>
      <c r="AG17" s="19"/>
    </row>
    <row r="18" spans="5:33" x14ac:dyDescent="0.3">
      <c r="E18" s="18"/>
      <c r="F18" s="2"/>
      <c r="G18" s="18"/>
      <c r="H18" s="2"/>
      <c r="I18" s="2"/>
      <c r="J18" s="2"/>
      <c r="K18" s="2"/>
      <c r="L18" s="29">
        <f t="shared" si="2"/>
        <v>0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49"/>
      <c r="Y18" s="2"/>
      <c r="Z18" s="2"/>
      <c r="AA18" s="2"/>
      <c r="AB18" s="2"/>
      <c r="AC18" s="2"/>
      <c r="AD18" s="2"/>
      <c r="AE18" s="19"/>
      <c r="AF18" s="18"/>
      <c r="AG18" s="19"/>
    </row>
    <row r="19" spans="5:33" x14ac:dyDescent="0.3">
      <c r="E19" s="18"/>
      <c r="F19" s="2"/>
      <c r="G19" s="18"/>
      <c r="H19" s="2"/>
      <c r="I19" s="2"/>
      <c r="J19" s="2"/>
      <c r="K19" s="2"/>
      <c r="L19" s="29">
        <f t="shared" si="2"/>
        <v>0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49"/>
      <c r="Y19" s="2"/>
      <c r="Z19" s="2"/>
      <c r="AA19" s="2"/>
      <c r="AB19" s="2"/>
      <c r="AC19" s="2"/>
      <c r="AD19" s="2"/>
      <c r="AE19" s="19"/>
      <c r="AF19" s="18"/>
      <c r="AG19" s="19"/>
    </row>
    <row r="20" spans="5:33" x14ac:dyDescent="0.3">
      <c r="E20" s="18"/>
      <c r="F20" s="2"/>
      <c r="G20" s="18"/>
      <c r="H20" s="2"/>
      <c r="I20" s="2"/>
      <c r="J20" s="2"/>
      <c r="K20" s="2"/>
      <c r="L20" s="29">
        <f t="shared" si="2"/>
        <v>0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49"/>
      <c r="Y20" s="2"/>
      <c r="Z20" s="2"/>
      <c r="AA20" s="2"/>
      <c r="AB20" s="2"/>
      <c r="AC20" s="2"/>
      <c r="AD20" s="2"/>
      <c r="AE20" s="19"/>
      <c r="AF20" s="18"/>
      <c r="AG20" s="19"/>
    </row>
    <row r="21" spans="5:33" x14ac:dyDescent="0.3">
      <c r="E21" s="18"/>
      <c r="F21" s="2"/>
      <c r="G21" s="18"/>
      <c r="H21" s="2"/>
      <c r="I21" s="2"/>
      <c r="J21" s="2"/>
      <c r="K21" s="2"/>
      <c r="L21" s="29">
        <f t="shared" si="2"/>
        <v>0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49"/>
      <c r="Y21" s="2"/>
      <c r="Z21" s="2"/>
      <c r="AA21" s="2"/>
      <c r="AB21" s="2"/>
      <c r="AC21" s="2"/>
      <c r="AD21" s="2"/>
      <c r="AE21" s="19"/>
      <c r="AF21" s="18"/>
      <c r="AG21" s="19"/>
    </row>
    <row r="22" spans="5:33" x14ac:dyDescent="0.3">
      <c r="E22" s="18"/>
      <c r="F22" s="19"/>
      <c r="G22" s="2"/>
      <c r="H22" s="2"/>
      <c r="I22" s="2"/>
      <c r="J22" s="2"/>
      <c r="K22" s="2"/>
      <c r="L22" s="29">
        <f t="shared" si="2"/>
        <v>0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49"/>
      <c r="Y22" s="2"/>
      <c r="Z22" s="2"/>
      <c r="AA22" s="2"/>
      <c r="AB22" s="2"/>
      <c r="AC22" s="2"/>
      <c r="AD22" s="2"/>
      <c r="AE22" s="19"/>
      <c r="AF22" s="18"/>
      <c r="AG22" s="19"/>
    </row>
    <row r="23" spans="5:33" x14ac:dyDescent="0.3">
      <c r="E23" s="18"/>
      <c r="F23" s="19"/>
      <c r="G23" s="2"/>
      <c r="H23" s="2"/>
      <c r="I23" s="2"/>
      <c r="J23" s="2"/>
      <c r="K23" s="2"/>
      <c r="L23" s="29">
        <f t="shared" si="2"/>
        <v>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49"/>
      <c r="Y23" s="2"/>
      <c r="Z23" s="2"/>
      <c r="AA23" s="2"/>
      <c r="AB23" s="2"/>
      <c r="AC23" s="2"/>
      <c r="AD23" s="2"/>
      <c r="AE23" s="19"/>
      <c r="AF23" s="18"/>
      <c r="AG23" s="19"/>
    </row>
    <row r="24" spans="5:33" x14ac:dyDescent="0.3">
      <c r="E24" s="18"/>
      <c r="F24" s="19"/>
      <c r="G24" s="2"/>
      <c r="H24" s="2"/>
      <c r="I24" s="2"/>
      <c r="J24" s="2"/>
      <c r="K24" s="2"/>
      <c r="L24" s="29">
        <f t="shared" si="2"/>
        <v>0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49"/>
      <c r="Y24" s="2"/>
      <c r="Z24" s="2"/>
      <c r="AA24" s="2"/>
      <c r="AB24" s="2"/>
      <c r="AC24" s="2"/>
      <c r="AD24" s="2"/>
      <c r="AE24" s="19"/>
      <c r="AF24" s="18"/>
      <c r="AG24" s="19"/>
    </row>
    <row r="25" spans="5:33" x14ac:dyDescent="0.3">
      <c r="E25" s="18"/>
      <c r="F25" s="19"/>
      <c r="G25" s="2"/>
      <c r="H25" s="2"/>
      <c r="I25" s="2"/>
      <c r="J25" s="2"/>
      <c r="K25" s="2"/>
      <c r="L25" s="29">
        <f t="shared" si="2"/>
        <v>0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49"/>
      <c r="Y25" s="2"/>
      <c r="Z25" s="2"/>
      <c r="AA25" s="2"/>
      <c r="AB25" s="2"/>
      <c r="AC25" s="2"/>
      <c r="AD25" s="2"/>
      <c r="AE25" s="19"/>
      <c r="AF25" s="18"/>
      <c r="AG25" s="19"/>
    </row>
    <row r="26" spans="5:33" x14ac:dyDescent="0.3">
      <c r="E26" s="18"/>
      <c r="F26" s="19"/>
      <c r="G26" s="2"/>
      <c r="H26" s="2"/>
      <c r="I26" s="2"/>
      <c r="J26" s="2"/>
      <c r="K26" s="2"/>
      <c r="L26" s="29">
        <f t="shared" si="2"/>
        <v>0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49"/>
      <c r="Y26" s="2"/>
      <c r="Z26" s="2"/>
      <c r="AA26" s="2"/>
      <c r="AB26" s="2"/>
      <c r="AC26" s="2"/>
      <c r="AD26" s="2"/>
      <c r="AE26" s="19"/>
      <c r="AF26" s="18"/>
      <c r="AG26" s="19"/>
    </row>
    <row r="27" spans="5:33" x14ac:dyDescent="0.3">
      <c r="E27" s="18"/>
      <c r="F27" s="19"/>
      <c r="G27" s="2"/>
      <c r="H27" s="2"/>
      <c r="I27" s="2"/>
      <c r="J27" s="2"/>
      <c r="K27" s="2"/>
      <c r="L27" s="29">
        <f t="shared" si="2"/>
        <v>0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49"/>
      <c r="Y27" s="2"/>
      <c r="Z27" s="2"/>
      <c r="AA27" s="2"/>
      <c r="AB27" s="2"/>
      <c r="AC27" s="2"/>
      <c r="AD27" s="2"/>
      <c r="AE27" s="19"/>
      <c r="AF27" s="18"/>
      <c r="AG27" s="19"/>
    </row>
    <row r="28" spans="5:33" x14ac:dyDescent="0.3">
      <c r="E28" s="18"/>
      <c r="F28" s="19"/>
      <c r="G28" s="2"/>
      <c r="H28" s="2"/>
      <c r="I28" s="2"/>
      <c r="J28" s="2"/>
      <c r="K28" s="2"/>
      <c r="L28" s="29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49"/>
      <c r="Y28" s="2"/>
      <c r="Z28" s="2"/>
      <c r="AA28" s="2"/>
      <c r="AB28" s="2"/>
      <c r="AC28" s="2"/>
      <c r="AD28" s="2"/>
      <c r="AE28" s="19"/>
      <c r="AF28" s="18"/>
      <c r="AG28" s="19"/>
    </row>
    <row r="29" spans="5:33" x14ac:dyDescent="0.3">
      <c r="E29" s="18"/>
      <c r="F29" s="19"/>
      <c r="G29" s="2"/>
      <c r="H29" s="2"/>
      <c r="I29" s="2"/>
      <c r="J29" s="2"/>
      <c r="K29" s="2"/>
      <c r="L29" s="29">
        <f t="shared" si="2"/>
        <v>0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49"/>
      <c r="Y29" s="2"/>
      <c r="Z29" s="2"/>
      <c r="AA29" s="2"/>
      <c r="AB29" s="2"/>
      <c r="AC29" s="2"/>
      <c r="AD29" s="2"/>
      <c r="AE29" s="19"/>
      <c r="AF29" s="18"/>
      <c r="AG29" s="19"/>
    </row>
    <row r="30" spans="5:33" x14ac:dyDescent="0.3">
      <c r="E30" s="18"/>
      <c r="F30" s="19"/>
      <c r="G30" s="2"/>
      <c r="H30" s="2"/>
      <c r="I30" s="2"/>
      <c r="J30" s="2"/>
      <c r="K30" s="2"/>
      <c r="L30" s="29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49"/>
      <c r="Y30" s="2"/>
      <c r="Z30" s="2"/>
      <c r="AA30" s="2"/>
      <c r="AB30" s="2"/>
      <c r="AC30" s="2"/>
      <c r="AD30" s="2"/>
      <c r="AE30" s="19"/>
      <c r="AF30" s="18"/>
      <c r="AG30" s="19"/>
    </row>
    <row r="31" spans="5:33" x14ac:dyDescent="0.3">
      <c r="E31" s="18"/>
      <c r="F31" s="19"/>
      <c r="G31" s="2"/>
      <c r="H31" s="2"/>
      <c r="I31" s="2"/>
      <c r="J31" s="2"/>
      <c r="K31" s="2"/>
      <c r="L31" s="29">
        <f t="shared" si="2"/>
        <v>0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49"/>
      <c r="Y31" s="2"/>
      <c r="Z31" s="2"/>
      <c r="AA31" s="2"/>
      <c r="AB31" s="2"/>
      <c r="AC31" s="2"/>
      <c r="AD31" s="2"/>
      <c r="AE31" s="19"/>
      <c r="AF31" s="18"/>
      <c r="AG31" s="19"/>
    </row>
    <row r="32" spans="5:33" x14ac:dyDescent="0.3">
      <c r="E32" s="18"/>
      <c r="F32" s="19"/>
      <c r="G32" s="2"/>
      <c r="H32" s="2"/>
      <c r="I32" s="2"/>
      <c r="J32" s="2"/>
      <c r="K32" s="2"/>
      <c r="L32" s="29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49"/>
      <c r="Y32" s="2"/>
      <c r="Z32" s="2"/>
      <c r="AA32" s="2"/>
      <c r="AB32" s="2"/>
      <c r="AC32" s="2"/>
      <c r="AD32" s="2"/>
      <c r="AE32" s="19"/>
      <c r="AF32" s="18"/>
      <c r="AG32" s="19"/>
    </row>
    <row r="33" spans="5:33" x14ac:dyDescent="0.3">
      <c r="E33" s="18"/>
      <c r="F33" s="19"/>
      <c r="G33" s="2"/>
      <c r="H33" s="2"/>
      <c r="I33" s="2"/>
      <c r="J33" s="2"/>
      <c r="K33" s="2"/>
      <c r="L33" s="29">
        <f t="shared" si="2"/>
        <v>0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49"/>
      <c r="Y33" s="2"/>
      <c r="Z33" s="2"/>
      <c r="AA33" s="2"/>
      <c r="AB33" s="2"/>
      <c r="AC33" s="2"/>
      <c r="AD33" s="2"/>
      <c r="AE33" s="19"/>
      <c r="AF33" s="18"/>
      <c r="AG33" s="19"/>
    </row>
    <row r="34" spans="5:33" x14ac:dyDescent="0.3">
      <c r="E34" s="18"/>
      <c r="F34" s="19"/>
      <c r="G34" s="2"/>
      <c r="H34" s="2"/>
      <c r="I34" s="2"/>
      <c r="J34" s="2"/>
      <c r="K34" s="2"/>
      <c r="L34" s="29">
        <f t="shared" si="2"/>
        <v>0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49"/>
      <c r="Y34" s="2"/>
      <c r="Z34" s="2"/>
      <c r="AA34" s="2"/>
      <c r="AB34" s="2"/>
      <c r="AC34" s="2"/>
      <c r="AD34" s="2"/>
      <c r="AE34" s="19"/>
      <c r="AF34" s="18"/>
      <c r="AG34" s="19"/>
    </row>
    <row r="35" spans="5:33" x14ac:dyDescent="0.3">
      <c r="E35" s="18"/>
      <c r="F35" s="19"/>
      <c r="G35" s="2"/>
      <c r="H35" s="2"/>
      <c r="I35" s="2"/>
      <c r="J35" s="2"/>
      <c r="K35" s="2"/>
      <c r="L35" s="29">
        <f t="shared" si="2"/>
        <v>0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49"/>
      <c r="Y35" s="2"/>
      <c r="Z35" s="2"/>
      <c r="AA35" s="2"/>
      <c r="AB35" s="2"/>
      <c r="AC35" s="2"/>
      <c r="AD35" s="2"/>
      <c r="AE35" s="19"/>
      <c r="AF35" s="18"/>
      <c r="AG35" s="19"/>
    </row>
    <row r="36" spans="5:33" x14ac:dyDescent="0.3">
      <c r="E36" s="18"/>
      <c r="F36" s="19"/>
      <c r="G36" s="2"/>
      <c r="H36" s="2"/>
      <c r="I36" s="2"/>
      <c r="J36" s="2"/>
      <c r="K36" s="2"/>
      <c r="L36" s="29">
        <f t="shared" si="2"/>
        <v>0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49"/>
      <c r="Y36" s="2"/>
      <c r="Z36" s="2"/>
      <c r="AA36" s="2"/>
      <c r="AB36" s="2"/>
      <c r="AC36" s="2"/>
      <c r="AD36" s="2"/>
      <c r="AE36" s="19"/>
      <c r="AF36" s="18"/>
      <c r="AG36" s="19"/>
    </row>
    <row r="37" spans="5:33" x14ac:dyDescent="0.3">
      <c r="E37" s="18"/>
      <c r="F37" s="19"/>
      <c r="G37" s="2"/>
      <c r="H37" s="2"/>
      <c r="I37" s="2"/>
      <c r="J37" s="2"/>
      <c r="K37" s="2"/>
      <c r="L37" s="29">
        <f t="shared" si="2"/>
        <v>0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49"/>
      <c r="Y37" s="2"/>
      <c r="Z37" s="2"/>
      <c r="AA37" s="2"/>
      <c r="AB37" s="2"/>
      <c r="AC37" s="2"/>
      <c r="AD37" s="2"/>
      <c r="AE37" s="19"/>
      <c r="AF37" s="18"/>
      <c r="AG37" s="19"/>
    </row>
    <row r="38" spans="5:33" x14ac:dyDescent="0.3">
      <c r="E38" s="18"/>
      <c r="F38" s="19"/>
      <c r="G38" s="2"/>
      <c r="H38" s="2"/>
      <c r="I38" s="2"/>
      <c r="J38" s="2"/>
      <c r="K38" s="2"/>
      <c r="L38" s="29">
        <f t="shared" si="2"/>
        <v>0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49"/>
      <c r="Y38" s="2"/>
      <c r="Z38" s="2"/>
      <c r="AA38" s="2"/>
      <c r="AB38" s="2"/>
      <c r="AC38" s="2"/>
      <c r="AD38" s="2"/>
      <c r="AE38" s="19"/>
      <c r="AF38" s="18"/>
      <c r="AG38" s="19"/>
    </row>
    <row r="39" spans="5:33" x14ac:dyDescent="0.3">
      <c r="E39" s="18"/>
      <c r="F39" s="19"/>
      <c r="G39" s="2"/>
      <c r="H39" s="2"/>
      <c r="I39" s="2"/>
      <c r="J39" s="2"/>
      <c r="K39" s="2"/>
      <c r="L39" s="29">
        <f t="shared" si="2"/>
        <v>0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49"/>
      <c r="Y39" s="2"/>
      <c r="Z39" s="2"/>
      <c r="AA39" s="2"/>
      <c r="AB39" s="2"/>
      <c r="AC39" s="2"/>
      <c r="AD39" s="2"/>
      <c r="AE39" s="19"/>
      <c r="AF39" s="18"/>
      <c r="AG39" s="19"/>
    </row>
    <row r="40" spans="5:33" x14ac:dyDescent="0.3">
      <c r="E40" s="18"/>
      <c r="F40" s="19"/>
      <c r="G40" s="2"/>
      <c r="H40" s="2"/>
      <c r="I40" s="2"/>
      <c r="J40" s="2"/>
      <c r="K40" s="2"/>
      <c r="L40" s="29">
        <f t="shared" si="2"/>
        <v>0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49"/>
      <c r="Y40" s="2"/>
      <c r="Z40" s="2"/>
      <c r="AA40" s="2"/>
      <c r="AB40" s="2"/>
      <c r="AC40" s="2"/>
      <c r="AD40" s="2"/>
      <c r="AE40" s="19"/>
      <c r="AF40" s="18"/>
      <c r="AG40" s="19"/>
    </row>
    <row r="41" spans="5:33" x14ac:dyDescent="0.3">
      <c r="E41" s="18"/>
      <c r="F41" s="19"/>
      <c r="G41" s="2"/>
      <c r="H41" s="2"/>
      <c r="I41" s="2"/>
      <c r="J41" s="2"/>
      <c r="K41" s="2"/>
      <c r="L41" s="29">
        <f t="shared" si="2"/>
        <v>0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49"/>
      <c r="Y41" s="2"/>
      <c r="Z41" s="2"/>
      <c r="AA41" s="2"/>
      <c r="AB41" s="2"/>
      <c r="AC41" s="2"/>
      <c r="AD41" s="2"/>
      <c r="AE41" s="19"/>
      <c r="AF41" s="18"/>
      <c r="AG41" s="34"/>
    </row>
    <row r="42" spans="5:33" x14ac:dyDescent="0.3">
      <c r="E42" s="18"/>
      <c r="F42" s="19"/>
      <c r="G42" s="2"/>
      <c r="H42" s="2"/>
      <c r="I42" s="2"/>
      <c r="J42" s="2"/>
      <c r="K42" s="2"/>
      <c r="L42" s="29">
        <f t="shared" si="2"/>
        <v>0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49"/>
      <c r="Y42" s="2"/>
      <c r="Z42" s="2"/>
      <c r="AA42" s="2"/>
      <c r="AB42" s="2"/>
      <c r="AC42" s="2"/>
      <c r="AD42" s="2"/>
      <c r="AE42" s="19"/>
      <c r="AF42" s="18"/>
      <c r="AG42" s="34"/>
    </row>
    <row r="43" spans="5:33" x14ac:dyDescent="0.3">
      <c r="E43" s="18"/>
      <c r="F43" s="19"/>
      <c r="G43" s="2"/>
      <c r="H43" s="2"/>
      <c r="I43" s="2"/>
      <c r="J43" s="2"/>
      <c r="K43" s="2"/>
      <c r="L43" s="29">
        <f t="shared" si="2"/>
        <v>0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49"/>
      <c r="Y43" s="2"/>
      <c r="Z43" s="2"/>
      <c r="AA43" s="2"/>
      <c r="AB43" s="2"/>
      <c r="AC43" s="2"/>
      <c r="AD43" s="2"/>
      <c r="AE43" s="19"/>
      <c r="AF43" s="18"/>
      <c r="AG43" s="34"/>
    </row>
    <row r="44" spans="5:33" x14ac:dyDescent="0.3">
      <c r="E44" s="18"/>
      <c r="F44" s="19"/>
      <c r="G44" s="2"/>
      <c r="H44" s="2"/>
      <c r="I44" s="2"/>
      <c r="J44" s="2"/>
      <c r="K44" s="2"/>
      <c r="L44" s="29">
        <f t="shared" si="2"/>
        <v>0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49"/>
      <c r="Y44" s="2"/>
      <c r="Z44" s="2"/>
      <c r="AA44" s="2"/>
      <c r="AB44" s="2"/>
      <c r="AC44" s="2"/>
      <c r="AD44" s="2"/>
      <c r="AE44" s="19"/>
      <c r="AF44" s="18"/>
      <c r="AG44" s="34"/>
    </row>
    <row r="45" spans="5:33" x14ac:dyDescent="0.3">
      <c r="E45" s="18"/>
      <c r="F45" s="19"/>
      <c r="G45" s="2"/>
      <c r="H45" s="2"/>
      <c r="I45" s="2"/>
      <c r="J45" s="2"/>
      <c r="K45" s="2"/>
      <c r="L45" s="29">
        <f t="shared" si="2"/>
        <v>0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49"/>
      <c r="Y45" s="2"/>
      <c r="Z45" s="2"/>
      <c r="AA45" s="2"/>
      <c r="AB45" s="2"/>
      <c r="AC45" s="2"/>
      <c r="AD45" s="2"/>
      <c r="AE45" s="19"/>
      <c r="AF45" s="18"/>
      <c r="AG45" s="34"/>
    </row>
    <row r="46" spans="5:33" x14ac:dyDescent="0.3">
      <c r="E46" s="18"/>
      <c r="F46" s="34"/>
      <c r="G46" s="2"/>
      <c r="H46" s="2"/>
      <c r="I46" s="2"/>
      <c r="J46" s="2"/>
      <c r="K46" s="2"/>
      <c r="L46" s="29">
        <f t="shared" si="2"/>
        <v>0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49"/>
      <c r="Y46" s="2"/>
      <c r="Z46" s="2"/>
      <c r="AA46" s="2"/>
      <c r="AB46" s="2"/>
      <c r="AC46" s="2"/>
      <c r="AD46" s="2"/>
      <c r="AE46" s="19"/>
      <c r="AF46" s="18"/>
      <c r="AG46" s="34"/>
    </row>
    <row r="47" spans="5:33" x14ac:dyDescent="0.3">
      <c r="E47" s="18"/>
      <c r="F47" s="34"/>
      <c r="G47" s="2"/>
      <c r="H47" s="2"/>
      <c r="I47" s="2"/>
      <c r="J47" s="2"/>
      <c r="K47" s="2"/>
      <c r="L47" s="29">
        <f t="shared" si="2"/>
        <v>0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49"/>
      <c r="Y47" s="2"/>
      <c r="Z47" s="2"/>
      <c r="AA47" s="2"/>
      <c r="AB47" s="2"/>
      <c r="AC47" s="2"/>
      <c r="AD47" s="2"/>
      <c r="AE47" s="19"/>
      <c r="AF47" s="18"/>
      <c r="AG47" s="34"/>
    </row>
    <row r="48" spans="5:33" x14ac:dyDescent="0.3">
      <c r="E48" s="18"/>
      <c r="F48" s="19"/>
      <c r="G48" s="2"/>
      <c r="H48" s="2"/>
      <c r="I48" s="2"/>
      <c r="J48" s="2"/>
      <c r="K48" s="2"/>
      <c r="L48" s="29">
        <f t="shared" si="2"/>
        <v>0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49"/>
      <c r="Y48" s="2"/>
      <c r="Z48" s="2"/>
      <c r="AA48" s="2"/>
      <c r="AB48" s="2"/>
      <c r="AC48" s="2"/>
      <c r="AD48" s="2"/>
      <c r="AE48" s="19"/>
      <c r="AF48" s="18"/>
      <c r="AG48" s="34"/>
    </row>
    <row r="49" spans="5:37" x14ac:dyDescent="0.3">
      <c r="E49" s="18"/>
      <c r="F49" s="19"/>
      <c r="G49" s="2"/>
      <c r="H49" s="2"/>
      <c r="I49" s="2"/>
      <c r="J49" s="2"/>
      <c r="K49" s="2"/>
      <c r="L49" s="29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49"/>
      <c r="Y49" s="2"/>
      <c r="Z49" s="2"/>
      <c r="AA49" s="2"/>
      <c r="AB49" s="2"/>
      <c r="AC49" s="2"/>
      <c r="AD49" s="2"/>
      <c r="AE49" s="19"/>
      <c r="AF49" s="18"/>
      <c r="AG49" s="34"/>
    </row>
    <row r="50" spans="5:37" x14ac:dyDescent="0.3">
      <c r="E50" s="35"/>
      <c r="F50" s="19"/>
      <c r="G50" s="2"/>
      <c r="H50" s="2"/>
      <c r="I50" s="2"/>
      <c r="J50" s="2"/>
      <c r="K50" s="2"/>
      <c r="L50" s="29">
        <f t="shared" si="2"/>
        <v>0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49"/>
      <c r="Y50" s="2"/>
      <c r="Z50" s="2"/>
      <c r="AA50" s="2"/>
      <c r="AB50" s="2"/>
      <c r="AC50" s="2"/>
      <c r="AD50" s="2"/>
      <c r="AE50" s="19"/>
      <c r="AF50" s="18"/>
      <c r="AG50" s="34"/>
    </row>
    <row r="51" spans="5:37" x14ac:dyDescent="0.3">
      <c r="E51" s="35"/>
      <c r="F51" s="19"/>
      <c r="G51" s="2"/>
      <c r="H51" s="2"/>
      <c r="I51" s="2"/>
      <c r="J51" s="2"/>
      <c r="K51" s="2"/>
      <c r="L51" s="29">
        <f t="shared" si="2"/>
        <v>0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49"/>
      <c r="Y51" s="2"/>
      <c r="Z51" s="2"/>
      <c r="AA51" s="2"/>
      <c r="AB51" s="2"/>
      <c r="AC51" s="2"/>
      <c r="AD51" s="2"/>
      <c r="AE51" s="19"/>
      <c r="AF51" s="18"/>
      <c r="AG51" s="34"/>
    </row>
    <row r="52" spans="5:37" x14ac:dyDescent="0.3">
      <c r="E52" s="35"/>
      <c r="F52" s="19"/>
      <c r="G52" s="2"/>
      <c r="H52" s="2"/>
      <c r="I52" s="2"/>
      <c r="J52" s="2"/>
      <c r="K52" s="2"/>
      <c r="L52" s="29">
        <f t="shared" si="2"/>
        <v>0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49"/>
      <c r="Y52" s="2"/>
      <c r="Z52" s="2"/>
      <c r="AA52" s="2"/>
      <c r="AB52" s="2"/>
      <c r="AC52" s="2"/>
      <c r="AD52" s="2"/>
      <c r="AE52" s="19"/>
      <c r="AF52" s="18"/>
      <c r="AG52" s="34"/>
    </row>
    <row r="53" spans="5:37" x14ac:dyDescent="0.3">
      <c r="E53" s="18"/>
      <c r="F53" s="19"/>
      <c r="G53" s="2"/>
      <c r="H53" s="2"/>
      <c r="I53" s="2"/>
      <c r="J53" s="2"/>
      <c r="K53" s="2"/>
      <c r="L53" s="29">
        <f t="shared" si="2"/>
        <v>0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49"/>
      <c r="Y53" s="2"/>
      <c r="Z53" s="2"/>
      <c r="AA53" s="2"/>
      <c r="AB53" s="2"/>
      <c r="AC53" s="2"/>
      <c r="AD53" s="2"/>
      <c r="AE53" s="19"/>
      <c r="AF53" s="18"/>
      <c r="AG53" s="34"/>
    </row>
    <row r="54" spans="5:37" x14ac:dyDescent="0.3">
      <c r="E54" s="18"/>
      <c r="F54" s="19"/>
      <c r="G54" s="2"/>
      <c r="H54" s="2"/>
      <c r="I54" s="2"/>
      <c r="J54" s="2"/>
      <c r="K54" s="2"/>
      <c r="L54" s="29">
        <f t="shared" si="2"/>
        <v>0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49"/>
      <c r="Y54" s="2"/>
      <c r="Z54" s="2"/>
      <c r="AA54" s="2"/>
      <c r="AB54" s="2"/>
      <c r="AC54" s="2"/>
      <c r="AD54" s="2"/>
      <c r="AE54" s="19"/>
      <c r="AF54" s="18"/>
      <c r="AG54" s="34"/>
    </row>
    <row r="55" spans="5:37" x14ac:dyDescent="0.3">
      <c r="E55" s="35"/>
      <c r="F55" s="19"/>
      <c r="G55" s="2"/>
      <c r="H55" s="2"/>
      <c r="I55" s="2"/>
      <c r="J55" s="2"/>
      <c r="K55" s="2"/>
      <c r="L55" s="29">
        <f t="shared" si="2"/>
        <v>0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49"/>
      <c r="Y55" s="2"/>
      <c r="Z55" s="2"/>
      <c r="AA55" s="2"/>
      <c r="AB55" s="2"/>
      <c r="AC55" s="2"/>
      <c r="AD55" s="2"/>
      <c r="AE55" s="19"/>
      <c r="AF55" s="18"/>
      <c r="AG55" s="34"/>
      <c r="AK55" t="s">
        <v>45</v>
      </c>
    </row>
    <row r="56" spans="5:37" x14ac:dyDescent="0.3">
      <c r="E56" s="18"/>
      <c r="F56" s="19"/>
      <c r="G56" s="2"/>
      <c r="H56" s="2"/>
      <c r="I56" s="2"/>
      <c r="J56" s="2"/>
      <c r="K56" s="2"/>
      <c r="L56" s="29">
        <f t="shared" si="2"/>
        <v>0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49"/>
      <c r="Y56" s="2"/>
      <c r="Z56" s="2"/>
      <c r="AA56" s="2"/>
      <c r="AB56" s="2"/>
      <c r="AC56" s="2"/>
      <c r="AD56" s="2"/>
      <c r="AE56" s="19"/>
      <c r="AF56" s="18"/>
      <c r="AG56" s="34"/>
    </row>
    <row r="57" spans="5:37" x14ac:dyDescent="0.3">
      <c r="E57" s="18"/>
      <c r="F57" s="19"/>
      <c r="G57" s="2"/>
      <c r="H57" s="2"/>
      <c r="I57" s="2"/>
      <c r="J57" s="2"/>
      <c r="K57" s="2"/>
      <c r="L57" s="29">
        <f t="shared" si="2"/>
        <v>0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49"/>
      <c r="Y57" s="2"/>
      <c r="Z57" s="2"/>
      <c r="AA57" s="2"/>
      <c r="AB57" s="2"/>
      <c r="AC57" s="2"/>
      <c r="AD57" s="2"/>
      <c r="AE57" s="19"/>
      <c r="AF57" s="18"/>
      <c r="AG57" s="19"/>
    </row>
    <row r="58" spans="5:37" x14ac:dyDescent="0.3">
      <c r="E58" s="18"/>
      <c r="F58" s="19"/>
      <c r="G58" s="2"/>
      <c r="H58" s="2"/>
      <c r="I58" s="2"/>
      <c r="J58" s="2"/>
      <c r="K58" s="2"/>
      <c r="L58" s="29">
        <f t="shared" si="2"/>
        <v>0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49"/>
      <c r="Y58" s="2"/>
      <c r="Z58" s="2"/>
      <c r="AA58" s="2"/>
      <c r="AB58" s="2"/>
      <c r="AC58" s="2"/>
      <c r="AD58" s="2"/>
      <c r="AE58" s="19"/>
      <c r="AF58" s="18"/>
      <c r="AG58" s="19"/>
    </row>
    <row r="59" spans="5:37" x14ac:dyDescent="0.3">
      <c r="E59" s="18"/>
      <c r="F59" s="19"/>
      <c r="G59" s="2"/>
      <c r="H59" s="2"/>
      <c r="I59" s="2"/>
      <c r="J59" s="2"/>
      <c r="K59" s="2"/>
      <c r="L59" s="29">
        <f t="shared" si="2"/>
        <v>0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49"/>
      <c r="Y59" s="2"/>
      <c r="Z59" s="2"/>
      <c r="AA59" s="2"/>
      <c r="AB59" s="2"/>
      <c r="AC59" s="2"/>
      <c r="AD59" s="2"/>
      <c r="AE59" s="19"/>
      <c r="AF59" s="18"/>
      <c r="AG59" s="19"/>
    </row>
    <row r="60" spans="5:37" x14ac:dyDescent="0.3">
      <c r="E60" s="18"/>
      <c r="F60" s="19"/>
      <c r="G60" s="2"/>
      <c r="H60" s="2"/>
      <c r="I60" s="2"/>
      <c r="J60" s="2"/>
      <c r="K60" s="2"/>
      <c r="L60" s="29">
        <f t="shared" si="2"/>
        <v>0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49"/>
      <c r="Y60" s="2"/>
      <c r="Z60" s="2"/>
      <c r="AA60" s="2"/>
      <c r="AB60" s="2"/>
      <c r="AC60" s="2"/>
      <c r="AD60" s="2"/>
      <c r="AE60" s="19"/>
      <c r="AF60" s="18"/>
      <c r="AG60" s="19"/>
    </row>
    <row r="61" spans="5:37" x14ac:dyDescent="0.3">
      <c r="E61" s="18"/>
      <c r="F61" s="19"/>
      <c r="G61" s="2"/>
      <c r="H61" s="2"/>
      <c r="I61" s="2"/>
      <c r="J61" s="2"/>
      <c r="K61" s="2"/>
      <c r="L61" s="29">
        <f t="shared" si="2"/>
        <v>0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49"/>
      <c r="Y61" s="2"/>
      <c r="Z61" s="2"/>
      <c r="AA61" s="2"/>
      <c r="AB61" s="2"/>
      <c r="AC61" s="2"/>
      <c r="AD61" s="2"/>
      <c r="AE61" s="19"/>
      <c r="AF61" s="18"/>
      <c r="AG61" s="19"/>
    </row>
    <row r="62" spans="5:37" x14ac:dyDescent="0.3">
      <c r="E62" s="18"/>
      <c r="F62" s="19"/>
      <c r="G62" s="2"/>
      <c r="H62" s="2"/>
      <c r="I62" s="2"/>
      <c r="J62" s="2"/>
      <c r="K62" s="2"/>
      <c r="L62" s="29">
        <f t="shared" si="2"/>
        <v>0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49"/>
      <c r="Y62" s="2"/>
      <c r="Z62" s="2"/>
      <c r="AA62" s="2"/>
      <c r="AB62" s="2"/>
      <c r="AC62" s="2"/>
      <c r="AD62" s="2"/>
      <c r="AE62" s="19"/>
      <c r="AF62" s="18"/>
      <c r="AG62" s="19"/>
    </row>
    <row r="63" spans="5:37" x14ac:dyDescent="0.3">
      <c r="E63" s="18"/>
      <c r="F63" s="19"/>
      <c r="G63" s="2"/>
      <c r="H63" s="2"/>
      <c r="I63" s="2"/>
      <c r="J63" s="2"/>
      <c r="K63" s="2"/>
      <c r="L63" s="29">
        <f t="shared" si="2"/>
        <v>0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49"/>
      <c r="Y63" s="2"/>
      <c r="Z63" s="2"/>
      <c r="AA63" s="2"/>
      <c r="AB63" s="2"/>
      <c r="AC63" s="2"/>
      <c r="AD63" s="2"/>
      <c r="AE63" s="19"/>
      <c r="AF63" s="18"/>
      <c r="AG63" s="19"/>
    </row>
    <row r="64" spans="5:37" x14ac:dyDescent="0.3">
      <c r="E64" s="18"/>
      <c r="F64" s="19"/>
      <c r="G64" s="2"/>
      <c r="H64" s="2"/>
      <c r="I64" s="2"/>
      <c r="J64" s="2"/>
      <c r="K64" s="2"/>
      <c r="L64" s="29">
        <f t="shared" si="2"/>
        <v>0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49"/>
      <c r="Y64" s="2"/>
      <c r="Z64" s="2"/>
      <c r="AA64" s="2"/>
      <c r="AB64" s="2"/>
      <c r="AC64" s="2"/>
      <c r="AD64" s="2"/>
      <c r="AE64" s="19"/>
      <c r="AF64" s="18"/>
      <c r="AG64" s="19"/>
    </row>
    <row r="65" spans="5:33" x14ac:dyDescent="0.3">
      <c r="E65" s="18"/>
      <c r="F65" s="19"/>
      <c r="G65" s="2"/>
      <c r="H65" s="2"/>
      <c r="I65" s="2"/>
      <c r="J65" s="2"/>
      <c r="K65" s="2"/>
      <c r="L65" s="29">
        <f t="shared" si="2"/>
        <v>0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49"/>
      <c r="Y65" s="2"/>
      <c r="Z65" s="2"/>
      <c r="AA65" s="2"/>
      <c r="AB65" s="2"/>
      <c r="AC65" s="2"/>
      <c r="AD65" s="2"/>
      <c r="AE65" s="19"/>
      <c r="AF65" s="18"/>
      <c r="AG65" s="19"/>
    </row>
    <row r="66" spans="5:33" x14ac:dyDescent="0.3">
      <c r="E66" s="18"/>
      <c r="F66" s="19"/>
      <c r="G66" s="2"/>
      <c r="H66" s="2"/>
      <c r="I66" s="2"/>
      <c r="J66" s="2"/>
      <c r="K66" s="2"/>
      <c r="L66" s="29">
        <f t="shared" si="2"/>
        <v>0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49"/>
      <c r="Y66" s="2"/>
      <c r="Z66" s="2"/>
      <c r="AA66" s="2"/>
      <c r="AB66" s="2"/>
      <c r="AC66" s="2"/>
      <c r="AD66" s="2"/>
      <c r="AE66" s="19"/>
      <c r="AF66" s="18"/>
      <c r="AG66" s="19"/>
    </row>
    <row r="67" spans="5:33" x14ac:dyDescent="0.3">
      <c r="E67" s="18"/>
      <c r="F67" s="19"/>
      <c r="G67" s="2"/>
      <c r="H67" s="2"/>
      <c r="I67" s="2"/>
      <c r="J67" s="2"/>
      <c r="K67" s="2"/>
      <c r="L67" s="29">
        <f t="shared" si="2"/>
        <v>0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49"/>
      <c r="Y67" s="2"/>
      <c r="Z67" s="2"/>
      <c r="AA67" s="2"/>
      <c r="AB67" s="2"/>
      <c r="AC67" s="2"/>
      <c r="AD67" s="2"/>
      <c r="AE67" s="19"/>
      <c r="AF67" s="18"/>
      <c r="AG67" s="19"/>
    </row>
    <row r="68" spans="5:33" x14ac:dyDescent="0.3">
      <c r="E68" s="18"/>
      <c r="F68" s="19"/>
      <c r="G68" s="2"/>
      <c r="H68" s="2"/>
      <c r="I68" s="2"/>
      <c r="J68" s="2"/>
      <c r="K68" s="2"/>
      <c r="L68" s="29">
        <f t="shared" si="2"/>
        <v>0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49"/>
      <c r="Y68" s="2"/>
      <c r="Z68" s="2"/>
      <c r="AA68" s="2"/>
      <c r="AB68" s="2"/>
      <c r="AC68" s="2"/>
      <c r="AD68" s="2"/>
      <c r="AE68" s="19"/>
      <c r="AF68" s="18"/>
      <c r="AG68" s="19"/>
    </row>
    <row r="69" spans="5:33" x14ac:dyDescent="0.3">
      <c r="E69" s="18"/>
      <c r="F69" s="19"/>
      <c r="G69" s="2"/>
      <c r="H69" s="2"/>
      <c r="I69" s="2"/>
      <c r="J69" s="2"/>
      <c r="K69" s="2"/>
      <c r="L69" s="29">
        <f t="shared" si="2"/>
        <v>0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49"/>
      <c r="Y69" s="2"/>
      <c r="Z69" s="2"/>
      <c r="AA69" s="2"/>
      <c r="AB69" s="2"/>
      <c r="AC69" s="2"/>
      <c r="AD69" s="2"/>
      <c r="AE69" s="19"/>
      <c r="AF69" s="18"/>
      <c r="AG69" s="19"/>
    </row>
    <row r="70" spans="5:33" x14ac:dyDescent="0.3">
      <c r="E70" s="18"/>
      <c r="F70" s="19"/>
      <c r="G70" s="2"/>
      <c r="H70" s="2"/>
      <c r="I70" s="2"/>
      <c r="J70" s="2"/>
      <c r="K70" s="2"/>
      <c r="L70" s="29">
        <f t="shared" si="2"/>
        <v>0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49"/>
      <c r="Y70" s="2"/>
      <c r="Z70" s="2"/>
      <c r="AA70" s="2"/>
      <c r="AB70" s="2"/>
      <c r="AC70" s="2"/>
      <c r="AD70" s="2"/>
      <c r="AE70" s="19"/>
      <c r="AF70" s="18"/>
      <c r="AG70" s="19"/>
    </row>
    <row r="71" spans="5:33" x14ac:dyDescent="0.3">
      <c r="E71" s="18"/>
      <c r="F71" s="19"/>
      <c r="G71" s="2"/>
      <c r="H71" s="2"/>
      <c r="I71" s="2"/>
      <c r="J71" s="2"/>
      <c r="K71" s="2"/>
      <c r="L71" s="29">
        <f t="shared" si="2"/>
        <v>0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49"/>
      <c r="Y71" s="2"/>
      <c r="Z71" s="2"/>
      <c r="AA71" s="2"/>
      <c r="AB71" s="2"/>
      <c r="AC71" s="2"/>
      <c r="AD71" s="2"/>
      <c r="AE71" s="19"/>
      <c r="AF71" s="18"/>
      <c r="AG71" s="19"/>
    </row>
    <row r="72" spans="5:33" x14ac:dyDescent="0.3">
      <c r="E72" s="18"/>
      <c r="F72" s="19"/>
      <c r="G72" s="2"/>
      <c r="H72" s="2"/>
      <c r="I72" s="2"/>
      <c r="J72" s="2"/>
      <c r="K72" s="2"/>
      <c r="L72" s="26">
        <f t="shared" si="2"/>
        <v>0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49"/>
      <c r="Y72" s="2"/>
      <c r="Z72" s="2"/>
      <c r="AA72" s="2"/>
      <c r="AB72" s="2"/>
      <c r="AC72" s="2"/>
      <c r="AD72" s="2"/>
      <c r="AE72" s="19"/>
      <c r="AF72" s="18"/>
      <c r="AG72" s="19"/>
    </row>
    <row r="73" spans="5:33" x14ac:dyDescent="0.3">
      <c r="E73" s="18"/>
      <c r="F73" s="19"/>
      <c r="G73" s="2"/>
      <c r="H73" s="2"/>
      <c r="I73" s="2"/>
      <c r="J73" s="2"/>
      <c r="K73" s="2"/>
      <c r="L73" s="26">
        <f t="shared" si="2"/>
        <v>0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49"/>
      <c r="Y73" s="2"/>
      <c r="Z73" s="2"/>
      <c r="AA73" s="2"/>
      <c r="AB73" s="2"/>
      <c r="AC73" s="2"/>
      <c r="AD73" s="2"/>
      <c r="AE73" s="19"/>
      <c r="AF73" s="18"/>
      <c r="AG73" s="19"/>
    </row>
    <row r="74" spans="5:33" x14ac:dyDescent="0.3">
      <c r="E74" s="18"/>
      <c r="F74" s="19"/>
      <c r="G74" s="2"/>
      <c r="H74" s="2"/>
      <c r="I74" s="2"/>
      <c r="J74" s="2"/>
      <c r="K74" s="2"/>
      <c r="L74" s="26">
        <f t="shared" si="2"/>
        <v>0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49"/>
      <c r="Y74" s="2"/>
      <c r="Z74" s="2"/>
      <c r="AA74" s="2"/>
      <c r="AB74" s="2"/>
      <c r="AC74" s="2"/>
      <c r="AD74" s="2"/>
      <c r="AE74" s="19"/>
      <c r="AF74" s="18"/>
      <c r="AG74" s="19"/>
    </row>
    <row r="75" spans="5:33" x14ac:dyDescent="0.3">
      <c r="E75" s="18"/>
      <c r="F75" s="19"/>
      <c r="G75" s="2"/>
      <c r="H75" s="2"/>
      <c r="I75" s="2"/>
      <c r="J75" s="2"/>
      <c r="K75" s="2"/>
      <c r="L75" s="26">
        <f t="shared" ref="L75:L105" si="4">SUM(G75:K75)</f>
        <v>0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49"/>
      <c r="Y75" s="2"/>
      <c r="Z75" s="2"/>
      <c r="AA75" s="2"/>
      <c r="AB75" s="2"/>
      <c r="AC75" s="2"/>
      <c r="AD75" s="2"/>
      <c r="AE75" s="19"/>
      <c r="AF75" s="18"/>
      <c r="AG75" s="19"/>
    </row>
    <row r="76" spans="5:33" x14ac:dyDescent="0.3">
      <c r="E76" s="18"/>
      <c r="F76" s="19"/>
      <c r="G76" s="2"/>
      <c r="H76" s="2"/>
      <c r="I76" s="2"/>
      <c r="J76" s="2"/>
      <c r="K76" s="2"/>
      <c r="L76" s="29">
        <f t="shared" si="4"/>
        <v>0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49"/>
      <c r="Y76" s="2"/>
      <c r="Z76" s="2"/>
      <c r="AA76" s="2"/>
      <c r="AB76" s="2"/>
      <c r="AC76" s="2"/>
      <c r="AD76" s="2"/>
      <c r="AE76" s="19"/>
      <c r="AF76" s="18"/>
      <c r="AG76" s="19"/>
    </row>
    <row r="77" spans="5:33" x14ac:dyDescent="0.3">
      <c r="E77" s="18"/>
      <c r="F77" s="19"/>
      <c r="G77" s="2"/>
      <c r="H77" s="2"/>
      <c r="I77" s="2"/>
      <c r="J77" s="2"/>
      <c r="K77" s="2"/>
      <c r="L77" s="29">
        <f t="shared" si="4"/>
        <v>0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49"/>
      <c r="Y77" s="2"/>
      <c r="Z77" s="2"/>
      <c r="AA77" s="2"/>
      <c r="AB77" s="2"/>
      <c r="AC77" s="2"/>
      <c r="AD77" s="2"/>
      <c r="AE77" s="19"/>
      <c r="AF77" s="18"/>
      <c r="AG77" s="19"/>
    </row>
    <row r="78" spans="5:33" x14ac:dyDescent="0.3">
      <c r="E78" s="18"/>
      <c r="F78" s="19"/>
      <c r="G78" s="2"/>
      <c r="H78" s="2"/>
      <c r="I78" s="2"/>
      <c r="J78" s="2"/>
      <c r="K78" s="2"/>
      <c r="L78" s="29">
        <f t="shared" si="4"/>
        <v>0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49"/>
      <c r="Y78" s="2"/>
      <c r="Z78" s="2"/>
      <c r="AA78" s="2"/>
      <c r="AB78" s="2"/>
      <c r="AC78" s="2"/>
      <c r="AD78" s="2"/>
      <c r="AE78" s="19"/>
      <c r="AF78" s="18"/>
      <c r="AG78" s="19"/>
    </row>
    <row r="79" spans="5:33" x14ac:dyDescent="0.3">
      <c r="E79" s="18"/>
      <c r="F79" s="19"/>
      <c r="G79" s="2"/>
      <c r="H79" s="2"/>
      <c r="I79" s="2"/>
      <c r="J79" s="2"/>
      <c r="K79" s="2"/>
      <c r="L79" s="29">
        <f t="shared" si="4"/>
        <v>0</v>
      </c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49"/>
      <c r="Y79" s="2"/>
      <c r="Z79" s="2"/>
      <c r="AA79" s="2"/>
      <c r="AB79" s="2"/>
      <c r="AC79" s="2"/>
      <c r="AD79" s="2"/>
      <c r="AE79" s="19"/>
      <c r="AF79" s="18"/>
      <c r="AG79" s="19"/>
    </row>
    <row r="80" spans="5:33" x14ac:dyDescent="0.3">
      <c r="E80" s="18"/>
      <c r="F80" s="19"/>
      <c r="G80" s="2"/>
      <c r="H80" s="2"/>
      <c r="I80" s="2"/>
      <c r="J80" s="2"/>
      <c r="K80" s="2"/>
      <c r="L80" s="29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49"/>
      <c r="Y80" s="2"/>
      <c r="Z80" s="2"/>
      <c r="AA80" s="2"/>
      <c r="AB80" s="2"/>
      <c r="AC80" s="2"/>
      <c r="AD80" s="2"/>
      <c r="AE80" s="19"/>
      <c r="AF80" s="18"/>
      <c r="AG80" s="19"/>
    </row>
    <row r="81" spans="5:33" x14ac:dyDescent="0.3">
      <c r="E81" s="18"/>
      <c r="F81" s="19"/>
      <c r="G81" s="2"/>
      <c r="H81" s="2"/>
      <c r="I81" s="2"/>
      <c r="J81" s="2"/>
      <c r="K81" s="2"/>
      <c r="L81" s="26">
        <f t="shared" si="4"/>
        <v>0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49"/>
      <c r="Y81" s="2"/>
      <c r="Z81" s="2"/>
      <c r="AA81" s="2"/>
      <c r="AB81" s="2"/>
      <c r="AC81" s="2"/>
      <c r="AD81" s="2"/>
      <c r="AE81" s="19"/>
      <c r="AF81" s="18"/>
      <c r="AG81" s="19"/>
    </row>
    <row r="82" spans="5:33" x14ac:dyDescent="0.3">
      <c r="E82" s="18"/>
      <c r="F82" s="19"/>
      <c r="G82" s="2"/>
      <c r="H82" s="2"/>
      <c r="I82" s="2"/>
      <c r="J82" s="2"/>
      <c r="K82" s="2"/>
      <c r="L82" s="26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49"/>
      <c r="Y82" s="2"/>
      <c r="Z82" s="2"/>
      <c r="AA82" s="2"/>
      <c r="AB82" s="2"/>
      <c r="AC82" s="2"/>
      <c r="AD82" s="2"/>
      <c r="AE82" s="19"/>
      <c r="AF82" s="18"/>
      <c r="AG82" s="19"/>
    </row>
    <row r="83" spans="5:33" x14ac:dyDescent="0.3">
      <c r="E83" s="18"/>
      <c r="F83" s="19"/>
      <c r="G83" s="2"/>
      <c r="H83" s="2"/>
      <c r="I83" s="2"/>
      <c r="J83" s="2"/>
      <c r="K83" s="2"/>
      <c r="L83" s="26">
        <f t="shared" si="4"/>
        <v>0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49"/>
      <c r="Y83" s="2"/>
      <c r="Z83" s="2"/>
      <c r="AA83" s="2"/>
      <c r="AB83" s="2"/>
      <c r="AC83" s="2"/>
      <c r="AD83" s="2"/>
      <c r="AE83" s="19"/>
      <c r="AF83" s="18"/>
      <c r="AG83" s="19"/>
    </row>
    <row r="84" spans="5:33" x14ac:dyDescent="0.3">
      <c r="E84" s="18"/>
      <c r="F84" s="19"/>
      <c r="G84" s="2"/>
      <c r="H84" s="2"/>
      <c r="I84" s="2"/>
      <c r="J84" s="2"/>
      <c r="K84" s="2"/>
      <c r="L84" s="26">
        <f t="shared" si="4"/>
        <v>0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49"/>
      <c r="Y84" s="2"/>
      <c r="Z84" s="2"/>
      <c r="AA84" s="2"/>
      <c r="AB84" s="2"/>
      <c r="AC84" s="2"/>
      <c r="AD84" s="2"/>
      <c r="AE84" s="19"/>
      <c r="AF84" s="18"/>
      <c r="AG84" s="19"/>
    </row>
    <row r="85" spans="5:33" x14ac:dyDescent="0.3">
      <c r="E85" s="18"/>
      <c r="F85" s="19"/>
      <c r="G85" s="2"/>
      <c r="H85" s="2"/>
      <c r="I85" s="2"/>
      <c r="J85" s="2"/>
      <c r="K85" s="2"/>
      <c r="L85" s="26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49"/>
      <c r="Y85" s="2"/>
      <c r="Z85" s="2"/>
      <c r="AA85" s="2"/>
      <c r="AB85" s="2"/>
      <c r="AC85" s="2"/>
      <c r="AD85" s="2"/>
      <c r="AE85" s="19"/>
      <c r="AF85" s="18"/>
      <c r="AG85" s="19"/>
    </row>
    <row r="86" spans="5:33" x14ac:dyDescent="0.3">
      <c r="E86" s="18"/>
      <c r="F86" s="19"/>
      <c r="G86" s="2"/>
      <c r="H86" s="2"/>
      <c r="I86" s="2"/>
      <c r="J86" s="2"/>
      <c r="K86" s="2"/>
      <c r="L86" s="26">
        <f t="shared" si="4"/>
        <v>0</v>
      </c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49"/>
      <c r="Y86" s="2"/>
      <c r="Z86" s="2"/>
      <c r="AA86" s="2"/>
      <c r="AB86" s="2"/>
      <c r="AC86" s="2"/>
      <c r="AD86" s="2"/>
      <c r="AE86" s="19"/>
      <c r="AF86" s="18"/>
      <c r="AG86" s="19"/>
    </row>
    <row r="87" spans="5:33" x14ac:dyDescent="0.3">
      <c r="E87" s="18"/>
      <c r="F87" s="19"/>
      <c r="G87" s="2"/>
      <c r="H87" s="2"/>
      <c r="I87" s="2"/>
      <c r="J87" s="2"/>
      <c r="K87" s="2"/>
      <c r="L87" s="26">
        <f t="shared" si="4"/>
        <v>0</v>
      </c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49"/>
      <c r="Y87" s="2"/>
      <c r="Z87" s="2"/>
      <c r="AA87" s="2"/>
      <c r="AB87" s="2"/>
      <c r="AC87" s="2"/>
      <c r="AD87" s="2"/>
      <c r="AE87" s="19"/>
      <c r="AF87" s="18"/>
      <c r="AG87" s="19"/>
    </row>
    <row r="88" spans="5:33" x14ac:dyDescent="0.3">
      <c r="E88" s="18"/>
      <c r="F88" s="19"/>
      <c r="G88" s="2"/>
      <c r="H88" s="2"/>
      <c r="I88" s="2"/>
      <c r="J88" s="2"/>
      <c r="K88" s="2"/>
      <c r="L88" s="26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49"/>
      <c r="Y88" s="2"/>
      <c r="Z88" s="2"/>
      <c r="AA88" s="2"/>
      <c r="AB88" s="2"/>
      <c r="AC88" s="2"/>
      <c r="AD88" s="2"/>
      <c r="AE88" s="19"/>
      <c r="AF88" s="18"/>
      <c r="AG88" s="19"/>
    </row>
    <row r="89" spans="5:33" x14ac:dyDescent="0.3">
      <c r="E89" s="18"/>
      <c r="F89" s="19"/>
      <c r="G89" s="2"/>
      <c r="H89" s="2"/>
      <c r="I89" s="2"/>
      <c r="J89" s="2"/>
      <c r="K89" s="2"/>
      <c r="L89" s="26">
        <f t="shared" si="4"/>
        <v>0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49"/>
      <c r="Y89" s="2"/>
      <c r="Z89" s="2"/>
      <c r="AA89" s="2"/>
      <c r="AB89" s="2"/>
      <c r="AC89" s="2"/>
      <c r="AD89" s="2"/>
      <c r="AE89" s="19"/>
      <c r="AF89" s="18"/>
      <c r="AG89" s="19"/>
    </row>
    <row r="90" spans="5:33" x14ac:dyDescent="0.3">
      <c r="E90" s="18"/>
      <c r="F90" s="19"/>
      <c r="G90" s="2"/>
      <c r="H90" s="2"/>
      <c r="I90" s="2"/>
      <c r="J90" s="2"/>
      <c r="K90" s="2"/>
      <c r="L90" s="26">
        <f t="shared" si="4"/>
        <v>0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49"/>
      <c r="Y90" s="2"/>
      <c r="Z90" s="2"/>
      <c r="AA90" s="2"/>
      <c r="AB90" s="2"/>
      <c r="AC90" s="2"/>
      <c r="AD90" s="2"/>
      <c r="AE90" s="19"/>
      <c r="AF90" s="18"/>
      <c r="AG90" s="19"/>
    </row>
    <row r="91" spans="5:33" x14ac:dyDescent="0.3">
      <c r="E91" s="18"/>
      <c r="F91" s="19"/>
      <c r="G91" s="2"/>
      <c r="H91" s="2"/>
      <c r="I91" s="2"/>
      <c r="J91" s="2"/>
      <c r="K91" s="2"/>
      <c r="L91" s="26">
        <f t="shared" si="4"/>
        <v>0</v>
      </c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49"/>
      <c r="Y91" s="2"/>
      <c r="Z91" s="2"/>
      <c r="AA91" s="2"/>
      <c r="AB91" s="2"/>
      <c r="AC91" s="2"/>
      <c r="AD91" s="2"/>
      <c r="AE91" s="19"/>
      <c r="AF91" s="18"/>
      <c r="AG91" s="19"/>
    </row>
    <row r="92" spans="5:33" x14ac:dyDescent="0.3">
      <c r="E92" s="15"/>
      <c r="F92" s="16"/>
      <c r="K92" s="2"/>
      <c r="L92" s="26">
        <f t="shared" si="4"/>
        <v>0</v>
      </c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49"/>
      <c r="Y92" s="2"/>
      <c r="Z92" s="2"/>
      <c r="AA92" s="2"/>
      <c r="AB92" s="2"/>
      <c r="AC92" s="2"/>
      <c r="AD92" s="2"/>
      <c r="AE92" s="19"/>
      <c r="AF92" s="18"/>
      <c r="AG92" s="19"/>
    </row>
    <row r="93" spans="5:33" x14ac:dyDescent="0.3">
      <c r="E93" s="15"/>
      <c r="F93" s="16"/>
      <c r="K93" s="2"/>
      <c r="L93" s="26">
        <f t="shared" si="4"/>
        <v>0</v>
      </c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49"/>
      <c r="Y93" s="2"/>
      <c r="Z93" s="2"/>
      <c r="AA93" s="2"/>
      <c r="AB93" s="2"/>
      <c r="AC93" s="2"/>
      <c r="AD93" s="2"/>
      <c r="AE93" s="19"/>
      <c r="AF93" s="18"/>
      <c r="AG93" s="19"/>
    </row>
    <row r="94" spans="5:33" x14ac:dyDescent="0.3">
      <c r="E94" s="15"/>
      <c r="F94" s="19"/>
      <c r="K94" s="2"/>
      <c r="L94" s="26">
        <f t="shared" si="4"/>
        <v>0</v>
      </c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49"/>
      <c r="Y94" s="2"/>
      <c r="Z94" s="2"/>
      <c r="AA94" s="2"/>
      <c r="AB94" s="2"/>
      <c r="AC94" s="2"/>
      <c r="AD94" s="2"/>
      <c r="AE94" s="19"/>
      <c r="AF94" s="18"/>
      <c r="AG94" s="19"/>
    </row>
    <row r="95" spans="5:33" x14ac:dyDescent="0.3">
      <c r="E95" s="15"/>
      <c r="F95" s="19"/>
      <c r="K95" s="2"/>
      <c r="L95" s="26">
        <f t="shared" si="4"/>
        <v>0</v>
      </c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49"/>
      <c r="Y95" s="2"/>
      <c r="Z95" s="2"/>
      <c r="AA95" s="2"/>
      <c r="AB95" s="2"/>
      <c r="AC95" s="2"/>
      <c r="AD95" s="2"/>
      <c r="AE95" s="19"/>
      <c r="AF95" s="18"/>
      <c r="AG95" s="19"/>
    </row>
    <row r="96" spans="5:33" x14ac:dyDescent="0.3">
      <c r="E96" s="18"/>
      <c r="F96" s="19"/>
      <c r="K96" s="2"/>
      <c r="L96" s="26">
        <f t="shared" si="4"/>
        <v>0</v>
      </c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49"/>
      <c r="Y96" s="2"/>
      <c r="Z96" s="2"/>
      <c r="AA96" s="2"/>
      <c r="AB96" s="2"/>
      <c r="AC96" s="2"/>
      <c r="AD96" s="2"/>
      <c r="AE96" s="19"/>
      <c r="AF96" s="18"/>
      <c r="AG96" s="19"/>
    </row>
    <row r="97" spans="3:33" x14ac:dyDescent="0.3">
      <c r="E97" s="18"/>
      <c r="F97" s="19"/>
      <c r="K97" s="2"/>
      <c r="L97" s="26">
        <f t="shared" si="4"/>
        <v>0</v>
      </c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49"/>
      <c r="Y97" s="2"/>
      <c r="Z97" s="2"/>
      <c r="AA97" s="2"/>
      <c r="AB97" s="2"/>
      <c r="AC97" s="2"/>
      <c r="AD97" s="2"/>
      <c r="AE97" s="19"/>
      <c r="AF97" s="18"/>
      <c r="AG97" s="19"/>
    </row>
    <row r="98" spans="3:33" x14ac:dyDescent="0.3">
      <c r="E98" s="15"/>
      <c r="F98" s="16"/>
      <c r="K98" s="2"/>
      <c r="L98" s="26">
        <f t="shared" si="4"/>
        <v>0</v>
      </c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49"/>
      <c r="Y98" s="2"/>
      <c r="Z98" s="2"/>
      <c r="AA98" s="2"/>
      <c r="AB98" s="2"/>
      <c r="AC98" s="2"/>
      <c r="AD98" s="2"/>
      <c r="AE98" s="19"/>
      <c r="AF98" s="18"/>
      <c r="AG98" s="19"/>
    </row>
    <row r="99" spans="3:33" x14ac:dyDescent="0.3">
      <c r="E99" s="15"/>
      <c r="F99" s="19"/>
      <c r="K99" s="2"/>
      <c r="L99" s="26">
        <f t="shared" si="4"/>
        <v>0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49"/>
      <c r="Y99" s="2"/>
      <c r="Z99" s="2"/>
      <c r="AA99" s="2"/>
      <c r="AB99" s="2"/>
      <c r="AC99" s="2"/>
      <c r="AD99" s="2"/>
      <c r="AE99" s="19"/>
      <c r="AF99" s="18"/>
      <c r="AG99" s="19"/>
    </row>
    <row r="100" spans="3:33" x14ac:dyDescent="0.3">
      <c r="E100" s="15"/>
      <c r="F100" s="16"/>
      <c r="K100" s="2"/>
      <c r="L100" s="26">
        <f t="shared" si="4"/>
        <v>0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49"/>
      <c r="Y100" s="2"/>
      <c r="Z100" s="2"/>
      <c r="AA100" s="2"/>
      <c r="AB100" s="2"/>
      <c r="AC100" s="2"/>
      <c r="AD100" s="2"/>
      <c r="AE100" s="19"/>
      <c r="AF100" s="18"/>
      <c r="AG100" s="19"/>
    </row>
    <row r="101" spans="3:33" x14ac:dyDescent="0.3">
      <c r="E101" s="18"/>
      <c r="F101" s="19"/>
      <c r="G101" s="2"/>
      <c r="H101" s="2"/>
      <c r="I101" s="2"/>
      <c r="J101" s="2"/>
      <c r="K101" s="2"/>
      <c r="L101" s="26">
        <f t="shared" si="4"/>
        <v>0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49"/>
      <c r="Y101" s="2"/>
      <c r="Z101" s="2"/>
      <c r="AA101" s="2"/>
      <c r="AB101" s="2"/>
      <c r="AC101" s="2"/>
      <c r="AD101" s="2"/>
      <c r="AE101" s="19"/>
      <c r="AF101" s="18"/>
      <c r="AG101" s="19"/>
    </row>
    <row r="102" spans="3:33" x14ac:dyDescent="0.3">
      <c r="E102" s="18"/>
      <c r="F102" s="19"/>
      <c r="G102" s="2"/>
      <c r="H102" s="2"/>
      <c r="I102" s="2"/>
      <c r="J102" s="2"/>
      <c r="K102" s="2"/>
      <c r="L102" s="26">
        <f t="shared" si="4"/>
        <v>0</v>
      </c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49"/>
      <c r="Y102" s="2"/>
      <c r="Z102" s="2"/>
      <c r="AA102" s="2"/>
      <c r="AB102" s="2"/>
      <c r="AC102" s="2"/>
      <c r="AD102" s="2"/>
      <c r="AE102" s="19"/>
      <c r="AF102" s="18"/>
      <c r="AG102" s="19"/>
    </row>
    <row r="103" spans="3:33" x14ac:dyDescent="0.3">
      <c r="E103" s="18"/>
      <c r="F103" s="19"/>
      <c r="G103" s="2"/>
      <c r="H103" s="2"/>
      <c r="I103" s="2"/>
      <c r="J103" s="2"/>
      <c r="K103" s="2"/>
      <c r="L103" s="26">
        <f t="shared" si="4"/>
        <v>0</v>
      </c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49"/>
      <c r="Y103" s="2"/>
      <c r="Z103" s="2"/>
      <c r="AA103" s="2"/>
      <c r="AB103" s="2"/>
      <c r="AC103" s="2"/>
      <c r="AD103" s="2"/>
      <c r="AE103" s="19"/>
      <c r="AF103" s="18"/>
      <c r="AG103" s="19"/>
    </row>
    <row r="104" spans="3:33" x14ac:dyDescent="0.3">
      <c r="E104" s="18"/>
      <c r="F104" s="19"/>
      <c r="G104" s="2"/>
      <c r="H104" s="2"/>
      <c r="I104" s="2"/>
      <c r="J104" s="2"/>
      <c r="K104" s="2"/>
      <c r="L104" s="26">
        <f t="shared" si="4"/>
        <v>0</v>
      </c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49"/>
      <c r="Y104" s="2"/>
      <c r="Z104" s="2"/>
      <c r="AA104" s="2"/>
      <c r="AB104" s="2"/>
      <c r="AC104" s="2"/>
      <c r="AD104" s="2"/>
      <c r="AE104" s="19"/>
      <c r="AF104" s="31"/>
      <c r="AG104" s="32"/>
    </row>
    <row r="105" spans="3:33" x14ac:dyDescent="0.3">
      <c r="E105" s="18"/>
      <c r="F105" s="19"/>
      <c r="G105" s="2"/>
      <c r="H105" s="2"/>
      <c r="I105" s="2"/>
      <c r="J105" s="2"/>
      <c r="K105" s="2"/>
      <c r="L105" s="26">
        <f t="shared" si="4"/>
        <v>0</v>
      </c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49"/>
      <c r="Y105" s="2"/>
      <c r="Z105" s="2"/>
      <c r="AA105" s="2"/>
      <c r="AB105" s="2"/>
      <c r="AC105" s="2"/>
      <c r="AD105" s="2"/>
      <c r="AE105" s="19"/>
      <c r="AF105" s="18"/>
      <c r="AG105" s="19"/>
    </row>
    <row r="106" spans="3:33" x14ac:dyDescent="0.3">
      <c r="E106" s="18"/>
      <c r="F106" s="19"/>
      <c r="G106" s="2"/>
      <c r="H106" s="2"/>
      <c r="I106" s="2"/>
      <c r="J106" s="2"/>
      <c r="K106" s="19"/>
      <c r="L106" s="26">
        <f t="shared" ref="L106:L107" si="5">SUM(G106:K106)</f>
        <v>0</v>
      </c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49"/>
      <c r="Y106" s="2"/>
      <c r="Z106" s="2"/>
      <c r="AA106" s="2"/>
      <c r="AB106" s="2"/>
      <c r="AC106" s="2"/>
      <c r="AD106" s="2"/>
      <c r="AE106" s="19"/>
      <c r="AF106" s="18"/>
      <c r="AG106" s="19"/>
    </row>
    <row r="107" spans="3:33" x14ac:dyDescent="0.3">
      <c r="E107" s="18"/>
      <c r="F107" s="30"/>
      <c r="G107" s="2"/>
      <c r="H107" s="2"/>
      <c r="I107" s="2"/>
      <c r="J107" s="2"/>
      <c r="K107" s="2"/>
      <c r="L107" s="26">
        <f t="shared" si="5"/>
        <v>0</v>
      </c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49"/>
      <c r="Y107" s="2"/>
      <c r="Z107" s="2"/>
      <c r="AA107" s="2"/>
      <c r="AB107" s="2"/>
      <c r="AC107" s="2"/>
      <c r="AD107" s="2"/>
      <c r="AE107" s="19"/>
      <c r="AF107" s="31"/>
      <c r="AG107" s="32"/>
    </row>
    <row r="108" spans="3:33" ht="15" thickBot="1" x14ac:dyDescent="0.35">
      <c r="C108" s="1" t="s">
        <v>6</v>
      </c>
      <c r="E108" s="37">
        <f t="shared" ref="E108:AE108" si="6">SUM(E6:E107)</f>
        <v>3032.2400000000002</v>
      </c>
      <c r="F108" s="38">
        <f t="shared" si="6"/>
        <v>830.38</v>
      </c>
      <c r="G108" s="37">
        <f t="shared" si="6"/>
        <v>3021.01</v>
      </c>
      <c r="H108" s="37">
        <f t="shared" si="6"/>
        <v>0</v>
      </c>
      <c r="I108" s="38">
        <f t="shared" si="6"/>
        <v>0</v>
      </c>
      <c r="J108" s="37">
        <f t="shared" si="6"/>
        <v>0</v>
      </c>
      <c r="K108" s="37">
        <f t="shared" si="6"/>
        <v>11.23</v>
      </c>
      <c r="L108" s="37">
        <f t="shared" si="6"/>
        <v>3032.2400000000002</v>
      </c>
      <c r="M108" s="37">
        <f t="shared" si="6"/>
        <v>244.78</v>
      </c>
      <c r="N108" s="37">
        <f t="shared" si="6"/>
        <v>52</v>
      </c>
      <c r="O108" s="37">
        <f t="shared" si="6"/>
        <v>0</v>
      </c>
      <c r="P108" s="37">
        <f t="shared" si="6"/>
        <v>0</v>
      </c>
      <c r="Q108" s="37">
        <f t="shared" si="6"/>
        <v>5.5</v>
      </c>
      <c r="R108" s="37">
        <f t="shared" si="6"/>
        <v>0</v>
      </c>
      <c r="S108" s="37">
        <f t="shared" si="6"/>
        <v>0</v>
      </c>
      <c r="T108" s="37">
        <f t="shared" si="6"/>
        <v>84.1</v>
      </c>
      <c r="U108" s="37">
        <f t="shared" si="6"/>
        <v>47</v>
      </c>
      <c r="V108" s="37">
        <f t="shared" si="6"/>
        <v>0</v>
      </c>
      <c r="W108" s="37">
        <f t="shared" si="6"/>
        <v>0</v>
      </c>
      <c r="X108" s="37">
        <f t="shared" si="6"/>
        <v>0</v>
      </c>
      <c r="Y108" s="37">
        <f t="shared" si="6"/>
        <v>397</v>
      </c>
      <c r="Z108" s="37">
        <f t="shared" si="6"/>
        <v>0</v>
      </c>
      <c r="AA108" s="37">
        <f t="shared" si="6"/>
        <v>0</v>
      </c>
      <c r="AB108" s="37">
        <f t="shared" si="6"/>
        <v>830.38</v>
      </c>
      <c r="AC108" s="37">
        <f t="shared" si="6"/>
        <v>0</v>
      </c>
      <c r="AD108" s="37">
        <f t="shared" si="6"/>
        <v>3851.3900000000003</v>
      </c>
      <c r="AE108" s="38">
        <f t="shared" si="6"/>
        <v>0</v>
      </c>
      <c r="AF108" s="37"/>
      <c r="AG108" s="39"/>
    </row>
    <row r="109" spans="3:33" ht="15" thickTop="1" x14ac:dyDescent="0.3"/>
    <row r="112" spans="3:33" x14ac:dyDescent="0.3">
      <c r="C112" s="1" t="s">
        <v>28</v>
      </c>
      <c r="E112" s="2">
        <f>E108-SUM(G108:K108)</f>
        <v>0</v>
      </c>
    </row>
    <row r="113" spans="3:5" x14ac:dyDescent="0.3">
      <c r="C113" s="1" t="s">
        <v>27</v>
      </c>
      <c r="E113" s="2">
        <f>F108-SUM(M108:AA108)</f>
        <v>0</v>
      </c>
    </row>
  </sheetData>
  <pageMargins left="0.7" right="0.7" top="0.75" bottom="0.75" header="0.3" footer="0.3"/>
  <pageSetup paperSize="9" scale="3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128EF-3BD1-47A4-A06C-7BE2A485BE7C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Full Reconciliation</vt:lpstr>
      <vt:lpstr>Budget Comparison</vt:lpstr>
      <vt:lpstr>Budget</vt:lpstr>
      <vt:lpstr>Cash book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Catherine</dc:creator>
  <cp:keywords/>
  <dc:description/>
  <cp:lastModifiedBy>Catherine Simpson</cp:lastModifiedBy>
  <cp:revision/>
  <cp:lastPrinted>2025-07-14T14:52:47Z</cp:lastPrinted>
  <dcterms:created xsi:type="dcterms:W3CDTF">2011-06-26T08:01:14Z</dcterms:created>
  <dcterms:modified xsi:type="dcterms:W3CDTF">2025-07-14T14:59:31Z</dcterms:modified>
  <cp:category/>
  <cp:contentStatus/>
</cp:coreProperties>
</file>