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3afc6a0a52420c/Etton/Catherine/Finance/Monthly Finance Sheets/"/>
    </mc:Choice>
  </mc:AlternateContent>
  <xr:revisionPtr revIDLastSave="83" documentId="8_{0C03243F-65BC-4825-BCAB-2553746321CE}" xr6:coauthVersionLast="47" xr6:coauthVersionMax="47" xr10:uidLastSave="{81D906C9-34B4-4F30-9B40-65DF810A7ED8}"/>
  <bookViews>
    <workbookView xWindow="-108" yWindow="-108" windowWidth="23256" windowHeight="12456" tabRatio="459" activeTab="1" xr2:uid="{00000000-000D-0000-FFFF-FFFF00000000}"/>
  </bookViews>
  <sheets>
    <sheet name="Full Reconciliation" sheetId="9" r:id="rId1"/>
    <sheet name="Cash book" sheetId="15" r:id="rId2"/>
    <sheet name="Sheet1" sheetId="2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8" i="15" l="1"/>
  <c r="AC99" i="15" s="1"/>
  <c r="AC100" i="15" s="1"/>
  <c r="AC101" i="15" s="1"/>
  <c r="AC102" i="15" s="1"/>
  <c r="AC97" i="15"/>
  <c r="Y50" i="15"/>
  <c r="AD6" i="15"/>
  <c r="AD7" i="15" s="1"/>
  <c r="E106" i="15"/>
  <c r="Y30" i="15"/>
  <c r="Y28" i="15"/>
  <c r="Y26" i="15"/>
  <c r="L7" i="15"/>
  <c r="L8" i="15"/>
  <c r="L9" i="15"/>
  <c r="Y105" i="15"/>
  <c r="Y103" i="15"/>
  <c r="Y104" i="15"/>
  <c r="L105" i="15"/>
  <c r="L88" i="15"/>
  <c r="Y86" i="15"/>
  <c r="L75" i="15"/>
  <c r="L76" i="15"/>
  <c r="L77" i="15"/>
  <c r="L65" i="15"/>
  <c r="L66" i="15"/>
  <c r="L67" i="15"/>
  <c r="L60" i="15"/>
  <c r="L61" i="15"/>
  <c r="L59" i="15"/>
  <c r="L50" i="15"/>
  <c r="Y58" i="15"/>
  <c r="L58" i="15"/>
  <c r="Y45" i="15"/>
  <c r="L45" i="15"/>
  <c r="L37" i="15"/>
  <c r="Y37" i="15"/>
  <c r="Y25" i="15"/>
  <c r="Y27" i="15"/>
  <c r="Y29" i="15"/>
  <c r="Y31" i="15"/>
  <c r="L25" i="15"/>
  <c r="L27" i="15"/>
  <c r="L29" i="15"/>
  <c r="L31" i="15"/>
  <c r="Y17" i="15"/>
  <c r="Y23" i="15"/>
  <c r="L23" i="15"/>
  <c r="L17" i="15"/>
  <c r="Y9" i="15"/>
  <c r="L6" i="15"/>
  <c r="AC6" i="15" s="1"/>
  <c r="AC7" i="15" s="1"/>
  <c r="AC8" i="15" s="1"/>
  <c r="AC9" i="15" s="1"/>
  <c r="Y66" i="15"/>
  <c r="Y46" i="15"/>
  <c r="Y47" i="15"/>
  <c r="C8" i="9"/>
  <c r="B8" i="9"/>
  <c r="AD8" i="15" l="1"/>
  <c r="AD9" i="15" s="1"/>
  <c r="H106" i="15" l="1"/>
  <c r="I106" i="15"/>
  <c r="J106" i="15"/>
  <c r="K106" i="15"/>
  <c r="N106" i="15"/>
  <c r="O106" i="15"/>
  <c r="P106" i="15"/>
  <c r="Q106" i="15"/>
  <c r="R106" i="15"/>
  <c r="S106" i="15"/>
  <c r="T106" i="15"/>
  <c r="U106" i="15"/>
  <c r="V106" i="15"/>
  <c r="W106" i="15"/>
  <c r="X106" i="15"/>
  <c r="L93" i="15"/>
  <c r="L94" i="15"/>
  <c r="L96" i="15"/>
  <c r="L97" i="15"/>
  <c r="L98" i="15"/>
  <c r="Y93" i="15"/>
  <c r="F106" i="15"/>
  <c r="L79" i="15"/>
  <c r="L81" i="15"/>
  <c r="Y75" i="15" l="1"/>
  <c r="Y76" i="15"/>
  <c r="Y78" i="15"/>
  <c r="L44" i="15"/>
  <c r="Y64" i="15" l="1"/>
  <c r="L64" i="15"/>
  <c r="Y44" i="15" l="1"/>
  <c r="L46" i="15"/>
  <c r="C11" i="9"/>
  <c r="C13" i="9" s="1"/>
  <c r="Y22" i="15"/>
  <c r="L22" i="15"/>
  <c r="L14" i="15"/>
  <c r="Y14" i="15"/>
  <c r="Y24" i="15"/>
  <c r="L10" i="15"/>
  <c r="AD10" i="15" s="1"/>
  <c r="L55" i="15"/>
  <c r="L49" i="15"/>
  <c r="L51" i="15"/>
  <c r="L39" i="15"/>
  <c r="Y100" i="15" l="1"/>
  <c r="L100" i="15"/>
  <c r="Y98" i="15" l="1"/>
  <c r="Y96" i="15" l="1"/>
  <c r="L69" i="15" l="1"/>
  <c r="Y80" i="15" l="1"/>
  <c r="L74" i="15" l="1"/>
  <c r="Y69" i="15"/>
  <c r="L48" i="15" l="1"/>
  <c r="L54" i="15"/>
  <c r="Y55" i="15" l="1"/>
  <c r="Y54" i="15"/>
  <c r="Y35" i="15"/>
  <c r="Y53" i="15"/>
  <c r="Y48" i="15"/>
  <c r="L35" i="15" l="1"/>
  <c r="L24" i="15"/>
  <c r="L16" i="15"/>
  <c r="Y39" i="15"/>
  <c r="L99" i="15"/>
  <c r="L101" i="15"/>
  <c r="L102" i="15"/>
  <c r="L103" i="15"/>
  <c r="Y91" i="15"/>
  <c r="Y92" i="15"/>
  <c r="Y94" i="15"/>
  <c r="Y97" i="15"/>
  <c r="Y99" i="15"/>
  <c r="Y101" i="15"/>
  <c r="Y102" i="15"/>
  <c r="L92" i="15"/>
  <c r="L87" i="15"/>
  <c r="L89" i="15"/>
  <c r="L90" i="15"/>
  <c r="L91" i="15"/>
  <c r="Y85" i="15"/>
  <c r="Y87" i="15"/>
  <c r="Y89" i="15"/>
  <c r="Y90" i="15"/>
  <c r="Y73" i="15"/>
  <c r="Y74" i="15"/>
  <c r="Y79" i="15"/>
  <c r="Y81" i="15"/>
  <c r="Y82" i="15"/>
  <c r="Y84" i="15"/>
  <c r="Y70" i="15"/>
  <c r="Y71" i="15"/>
  <c r="Y72" i="15"/>
  <c r="Y68" i="15"/>
  <c r="L63" i="15" l="1"/>
  <c r="Y62" i="15"/>
  <c r="Y63" i="15"/>
  <c r="L62" i="15" l="1"/>
  <c r="Y61" i="15"/>
  <c r="Y57" i="15"/>
  <c r="Y56" i="15"/>
  <c r="L41" i="15" l="1"/>
  <c r="L42" i="15"/>
  <c r="Y43" i="15"/>
  <c r="Y49" i="15"/>
  <c r="Y51" i="15"/>
  <c r="Y52" i="15"/>
  <c r="Y36" i="15"/>
  <c r="Y38" i="15"/>
  <c r="Y40" i="15"/>
  <c r="Y41" i="15"/>
  <c r="Y42" i="15"/>
  <c r="Y19" i="15" l="1"/>
  <c r="Y20" i="15"/>
  <c r="Y21" i="15"/>
  <c r="Y32" i="15"/>
  <c r="Y33" i="15"/>
  <c r="Y34" i="15"/>
  <c r="Y10" i="15"/>
  <c r="AC10" i="15" s="1"/>
  <c r="L11" i="15"/>
  <c r="AD11" i="15" s="1"/>
  <c r="AD12" i="15" s="1"/>
  <c r="AD13" i="15" s="1"/>
  <c r="AD14" i="15" s="1"/>
  <c r="AD15" i="15" s="1"/>
  <c r="AD16" i="15" s="1"/>
  <c r="AD17" i="15" s="1"/>
  <c r="AD18" i="15" s="1"/>
  <c r="L12" i="15"/>
  <c r="L13" i="15"/>
  <c r="L15" i="15"/>
  <c r="L18" i="15"/>
  <c r="L104" i="15" l="1"/>
  <c r="L71" i="15" l="1"/>
  <c r="L72" i="15"/>
  <c r="L68" i="15"/>
  <c r="L70" i="15"/>
  <c r="L33" i="15"/>
  <c r="L34" i="15"/>
  <c r="Y16" i="15" l="1"/>
  <c r="Z106" i="15" l="1"/>
  <c r="AA106" i="15" l="1"/>
  <c r="AB106" i="15"/>
  <c r="L73" i="15" l="1"/>
  <c r="L57" i="15" l="1"/>
  <c r="L43" i="15" l="1"/>
  <c r="L52" i="15"/>
  <c r="L53" i="15"/>
  <c r="L36" i="15" l="1"/>
  <c r="L38" i="15"/>
  <c r="L40" i="15"/>
  <c r="Y13" i="15" l="1"/>
  <c r="Y15" i="15"/>
  <c r="Y18" i="15"/>
  <c r="M106" i="15" l="1"/>
  <c r="B25" i="9"/>
  <c r="B27" i="9" s="1"/>
  <c r="G106" i="15"/>
  <c r="B20" i="9" l="1"/>
  <c r="B19" i="9"/>
  <c r="C23" i="9" l="1"/>
  <c r="C30" i="9" s="1"/>
  <c r="L19" i="15" l="1"/>
  <c r="AD19" i="15" s="1"/>
  <c r="L20" i="15"/>
  <c r="L21" i="15"/>
  <c r="L32" i="15"/>
  <c r="L56" i="15"/>
  <c r="L82" i="15"/>
  <c r="L84" i="15"/>
  <c r="L85" i="15"/>
  <c r="AD20" i="15" l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AD39" i="15" s="1"/>
  <c r="AD40" i="15" s="1"/>
  <c r="AD41" i="15" s="1"/>
  <c r="AD42" i="15" s="1"/>
  <c r="AD43" i="15" s="1"/>
  <c r="AD44" i="15" s="1"/>
  <c r="AD45" i="15" s="1"/>
  <c r="AD46" i="15" s="1"/>
  <c r="AD47" i="15" s="1"/>
  <c r="AD48" i="15" s="1"/>
  <c r="AD49" i="15" s="1"/>
  <c r="AD50" i="15" s="1"/>
  <c r="AD51" i="15" s="1"/>
  <c r="AD52" i="15" s="1"/>
  <c r="AD53" i="15" s="1"/>
  <c r="AD54" i="15" s="1"/>
  <c r="AD55" i="15" s="1"/>
  <c r="AD56" i="15" s="1"/>
  <c r="AD57" i="15" s="1"/>
  <c r="AD58" i="15" s="1"/>
  <c r="AD59" i="15" s="1"/>
  <c r="AD60" i="15" s="1"/>
  <c r="AD61" i="15" s="1"/>
  <c r="AD62" i="15" s="1"/>
  <c r="AD63" i="15" s="1"/>
  <c r="AD64" i="15" s="1"/>
  <c r="AD65" i="15" s="1"/>
  <c r="AD66" i="15" s="1"/>
  <c r="AD67" i="15" s="1"/>
  <c r="AD68" i="15" s="1"/>
  <c r="AD69" i="15" s="1"/>
  <c r="AD70" i="15" s="1"/>
  <c r="AD71" i="15" s="1"/>
  <c r="AD72" i="15" s="1"/>
  <c r="AD73" i="15" s="1"/>
  <c r="AD74" i="15" s="1"/>
  <c r="AD75" i="15" s="1"/>
  <c r="AD76" i="15" s="1"/>
  <c r="AD77" i="15" s="1"/>
  <c r="AD78" i="15" s="1"/>
  <c r="AD79" i="15" s="1"/>
  <c r="AD80" i="15" s="1"/>
  <c r="AD81" i="15" s="1"/>
  <c r="AD82" i="15" s="1"/>
  <c r="AD83" i="15" s="1"/>
  <c r="AD84" i="15" s="1"/>
  <c r="AD85" i="15" s="1"/>
  <c r="AD86" i="15" s="1"/>
  <c r="AD87" i="15" s="1"/>
  <c r="AD88" i="15" s="1"/>
  <c r="AD89" i="15" s="1"/>
  <c r="AD90" i="15" s="1"/>
  <c r="AD91" i="15" s="1"/>
  <c r="AD92" i="15" s="1"/>
  <c r="AD93" i="15" s="1"/>
  <c r="AD94" i="15" s="1"/>
  <c r="AD95" i="15" s="1"/>
  <c r="AD96" i="15" s="1"/>
  <c r="AD97" i="15" s="1"/>
  <c r="AD98" i="15" s="1"/>
  <c r="AD99" i="15" s="1"/>
  <c r="AD100" i="15" s="1"/>
  <c r="AD101" i="15" s="1"/>
  <c r="AD102" i="15" s="1"/>
  <c r="Y11" i="15" l="1"/>
  <c r="AC11" i="15" s="1"/>
  <c r="Y12" i="15"/>
  <c r="Y6" i="15"/>
  <c r="AC12" i="15" l="1"/>
  <c r="AC13" i="15" s="1"/>
  <c r="AC14" i="15" s="1"/>
  <c r="AC15" i="15" s="1"/>
  <c r="AC16" i="15" s="1"/>
  <c r="AC17" i="15" s="1"/>
  <c r="AC18" i="15" s="1"/>
  <c r="AC19" i="15" s="1"/>
  <c r="AC20" i="15" s="1"/>
  <c r="AC21" i="15" s="1"/>
  <c r="AC22" i="15" s="1"/>
  <c r="AC23" i="15" s="1"/>
  <c r="AC24" i="15" s="1"/>
  <c r="AC25" i="15" s="1"/>
  <c r="AC26" i="15" s="1"/>
  <c r="AC27" i="15" s="1"/>
  <c r="AC28" i="15" s="1"/>
  <c r="AC29" i="15" s="1"/>
  <c r="AC30" i="15" s="1"/>
  <c r="AC31" i="15" s="1"/>
  <c r="AC32" i="15" s="1"/>
  <c r="AC33" i="15" s="1"/>
  <c r="AC34" i="15" s="1"/>
  <c r="AC35" i="15" s="1"/>
  <c r="AC36" i="15" s="1"/>
  <c r="AC37" i="15" s="1"/>
  <c r="AC38" i="15" s="1"/>
  <c r="AC39" i="15" s="1"/>
  <c r="AC40" i="15" s="1"/>
  <c r="AC41" i="15" s="1"/>
  <c r="AC42" i="15" s="1"/>
  <c r="AC43" i="15" s="1"/>
  <c r="AC44" i="15" s="1"/>
  <c r="AC45" i="15" s="1"/>
  <c r="AC46" i="15" s="1"/>
  <c r="AC47" i="15" s="1"/>
  <c r="AC48" i="15" s="1"/>
  <c r="AC49" i="15" s="1"/>
  <c r="AC50" i="15" s="1"/>
  <c r="AC51" i="15" s="1"/>
  <c r="AC52" i="15" s="1"/>
  <c r="AC53" i="15" s="1"/>
  <c r="AC54" i="15" s="1"/>
  <c r="AC55" i="15" s="1"/>
  <c r="AC56" i="15" s="1"/>
  <c r="AC57" i="15" s="1"/>
  <c r="AC58" i="15" s="1"/>
  <c r="AC59" i="15" s="1"/>
  <c r="AC60" i="15" s="1"/>
  <c r="AC61" i="15" s="1"/>
  <c r="AC62" i="15" s="1"/>
  <c r="AC63" i="15" s="1"/>
  <c r="AC64" i="15" s="1"/>
  <c r="AC65" i="15" s="1"/>
  <c r="AC66" i="15" s="1"/>
  <c r="AC67" i="15" s="1"/>
  <c r="AC68" i="15" s="1"/>
  <c r="AC69" i="15" s="1"/>
  <c r="AC70" i="15" s="1"/>
  <c r="AC71" i="15" s="1"/>
  <c r="AC72" i="15" s="1"/>
  <c r="AC73" i="15" s="1"/>
  <c r="AC74" i="15" s="1"/>
  <c r="AC75" i="15" s="1"/>
  <c r="AC76" i="15" s="1"/>
  <c r="AC77" i="15" s="1"/>
  <c r="AC78" i="15" s="1"/>
  <c r="AC79" i="15" s="1"/>
  <c r="AC80" i="15" s="1"/>
  <c r="AC81" i="15" s="1"/>
  <c r="AC82" i="15" s="1"/>
  <c r="AC83" i="15" s="1"/>
  <c r="AC84" i="15" s="1"/>
  <c r="AC85" i="15" s="1"/>
  <c r="AC86" i="15" s="1"/>
  <c r="AC87" i="15" s="1"/>
  <c r="AC88" i="15" s="1"/>
  <c r="AC89" i="15" s="1"/>
  <c r="AC90" i="15" s="1"/>
  <c r="AC91" i="15" s="1"/>
  <c r="AC92" i="15" s="1"/>
  <c r="AC93" i="15" s="1"/>
  <c r="AC94" i="15" s="1"/>
  <c r="AC95" i="15" s="1"/>
  <c r="AC96" i="15" s="1"/>
  <c r="L106" i="15"/>
  <c r="Y106" i="15"/>
  <c r="E111" i="15" l="1"/>
  <c r="E110" i="15" l="1"/>
</calcChain>
</file>

<file path=xl/sharedStrings.xml><?xml version="1.0" encoding="utf-8"?>
<sst xmlns="http://schemas.openxmlformats.org/spreadsheetml/2006/main" count="291" uniqueCount="179">
  <si>
    <t>£</t>
  </si>
  <si>
    <t xml:space="preserve">Current Account  </t>
  </si>
  <si>
    <t>Plus outstanding receipts</t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</si>
  <si>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</si>
  <si>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</si>
  <si>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</si>
  <si>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>Actual</t>
  </si>
  <si>
    <t xml:space="preserve"> </t>
  </si>
  <si>
    <t>Precept</t>
  </si>
  <si>
    <t>Insurance</t>
  </si>
  <si>
    <t>Receipts</t>
  </si>
  <si>
    <t>Total</t>
  </si>
  <si>
    <t>Details</t>
  </si>
  <si>
    <t>Subs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</si>
  <si>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</si>
  <si>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</si>
  <si>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</si>
  <si>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</si>
  <si>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</si>
  <si>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</si>
  <si>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</si>
  <si>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</si>
  <si>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</si>
  <si>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</si>
  <si>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</si>
  <si>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</si>
  <si>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</si>
  <si>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VAT repay</t>
  </si>
  <si>
    <t>Clerk's exp</t>
  </si>
  <si>
    <t>Payment Check</t>
  </si>
  <si>
    <t>Receipt Check</t>
  </si>
  <si>
    <t>Vat Paid</t>
  </si>
  <si>
    <t>Projects</t>
  </si>
  <si>
    <t>Interest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</si>
  <si>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</si>
  <si>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</si>
  <si>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</si>
  <si>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</si>
  <si>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                                      Closing Balance </t>
  </si>
  <si>
    <t>Out Spac</t>
  </si>
  <si>
    <t>Accounts</t>
  </si>
  <si>
    <t xml:space="preserve">Current </t>
  </si>
  <si>
    <t>Savings</t>
  </si>
  <si>
    <t>Account  Transfers</t>
  </si>
  <si>
    <t>Donations</t>
  </si>
  <si>
    <t>Other</t>
  </si>
  <si>
    <t>U/R VAT</t>
  </si>
  <si>
    <t>Less Payments</t>
  </si>
  <si>
    <t>Utilities</t>
  </si>
  <si>
    <t>|</t>
  </si>
  <si>
    <t>Etton Parish Council</t>
  </si>
  <si>
    <t>Full Bank Reconciliation 31st March 2025</t>
  </si>
  <si>
    <t>Balance per Bank Statement 31st March</t>
  </si>
  <si>
    <t>Opening Balance 1st April 2024</t>
  </si>
  <si>
    <t>7th May</t>
  </si>
  <si>
    <t>2nd May</t>
  </si>
  <si>
    <t>Transfer from savings</t>
  </si>
  <si>
    <t>Online</t>
  </si>
  <si>
    <t>Information Commissioner</t>
  </si>
  <si>
    <t>Direct debit</t>
  </si>
  <si>
    <t>15th May</t>
  </si>
  <si>
    <t>Clerk</t>
  </si>
  <si>
    <t>20th May</t>
  </si>
  <si>
    <t xml:space="preserve">HMRC </t>
  </si>
  <si>
    <t>21st May</t>
  </si>
  <si>
    <t>Royal British Legion</t>
  </si>
  <si>
    <t>14th June</t>
  </si>
  <si>
    <t>17th June</t>
  </si>
  <si>
    <t>Clerk (salary)</t>
  </si>
  <si>
    <t xml:space="preserve">21st June </t>
  </si>
  <si>
    <t>Peter Ford</t>
  </si>
  <si>
    <t>12th August</t>
  </si>
  <si>
    <t>19th August</t>
  </si>
  <si>
    <t xml:space="preserve">Clerk </t>
  </si>
  <si>
    <t>2nd September</t>
  </si>
  <si>
    <t>ERYC</t>
  </si>
  <si>
    <t>Direct credit</t>
  </si>
  <si>
    <t>Transfer to savings</t>
  </si>
  <si>
    <t>3rd September</t>
  </si>
  <si>
    <t>Alison Milner</t>
  </si>
  <si>
    <t>30th September</t>
  </si>
  <si>
    <t>1st October</t>
  </si>
  <si>
    <t>Indeed.com</t>
  </si>
  <si>
    <t>7th October</t>
  </si>
  <si>
    <t>23rd October</t>
  </si>
  <si>
    <t>24th October</t>
  </si>
  <si>
    <t>Clerk (wreaths)</t>
  </si>
  <si>
    <t>30th October</t>
  </si>
  <si>
    <t>5th December</t>
  </si>
  <si>
    <t>Clerk (Christmas lights refresh)</t>
  </si>
  <si>
    <t>16th December</t>
  </si>
  <si>
    <t>CMB Computers</t>
  </si>
  <si>
    <t>31st December</t>
  </si>
  <si>
    <t>13th January</t>
  </si>
  <si>
    <t>Nick Bentley</t>
  </si>
  <si>
    <t>15th January</t>
  </si>
  <si>
    <t>16th January</t>
  </si>
  <si>
    <t>John Holmes (Christmas tree)</t>
  </si>
  <si>
    <t>20th January</t>
  </si>
  <si>
    <t>Clerk (defib battery)</t>
  </si>
  <si>
    <t>27th January</t>
  </si>
  <si>
    <t>ERNLLCA</t>
  </si>
  <si>
    <t>3rd February</t>
  </si>
  <si>
    <t>10th February</t>
  </si>
  <si>
    <t>Etton Village Hall</t>
  </si>
  <si>
    <t>3rd March</t>
  </si>
  <si>
    <t>Clerk (printing)</t>
  </si>
  <si>
    <t>Clerk (allowances)</t>
  </si>
  <si>
    <t>4th March</t>
  </si>
  <si>
    <t>12th March</t>
  </si>
  <si>
    <t>Zurich</t>
  </si>
  <si>
    <t>Clerk (glasses)</t>
  </si>
  <si>
    <t>26th March</t>
  </si>
  <si>
    <t>Natwest</t>
  </si>
  <si>
    <t xml:space="preserve">30th April </t>
  </si>
  <si>
    <t>31st May</t>
  </si>
  <si>
    <t>28th June</t>
  </si>
  <si>
    <t>3rd July</t>
  </si>
  <si>
    <t>4th July</t>
  </si>
  <si>
    <t>15th July</t>
  </si>
  <si>
    <t>31st July</t>
  </si>
  <si>
    <t>30th August</t>
  </si>
  <si>
    <t>31st October</t>
  </si>
  <si>
    <t>22nd November</t>
  </si>
  <si>
    <t>29th November</t>
  </si>
  <si>
    <t>31st January</t>
  </si>
  <si>
    <t>28th February</t>
  </si>
  <si>
    <t>28th March</t>
  </si>
  <si>
    <t>31st March</t>
  </si>
  <si>
    <t>Karl Elliott</t>
  </si>
  <si>
    <t>Colin Prince</t>
  </si>
  <si>
    <t>Rackhams</t>
  </si>
  <si>
    <t>R24/25-1</t>
  </si>
  <si>
    <t>P24/25-1</t>
  </si>
  <si>
    <t>P24/25-2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</si>
  <si>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</si>
  <si>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</si>
  <si>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</si>
  <si>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</si>
  <si>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</si>
  <si>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</si>
  <si>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</si>
  <si>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</si>
  <si>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P24/25-11</t>
  </si>
  <si>
    <t>P24/25-12</t>
  </si>
  <si>
    <t>R24/25-2</t>
  </si>
  <si>
    <t>P24/25-13</t>
  </si>
  <si>
    <t>R24/25-3</t>
  </si>
  <si>
    <t>P24/25-14</t>
  </si>
  <si>
    <t>P24/25-15</t>
  </si>
  <si>
    <t>P24/25-16</t>
  </si>
  <si>
    <t>P24/25-17</t>
  </si>
  <si>
    <t>R24/25-4</t>
  </si>
  <si>
    <t>P24/25-18</t>
  </si>
  <si>
    <t>P24/25-19</t>
  </si>
  <si>
    <t>P24/25-20</t>
  </si>
  <si>
    <t>R24/25-5</t>
  </si>
  <si>
    <t>P24/25-21</t>
  </si>
  <si>
    <t>P24/25-22</t>
  </si>
  <si>
    <t>P24/25-23</t>
  </si>
  <si>
    <t>P24/25-24</t>
  </si>
  <si>
    <t>P24/25-25</t>
  </si>
  <si>
    <t>P24/25-26</t>
  </si>
  <si>
    <t>P24/25-27</t>
  </si>
  <si>
    <t>P24/25-28</t>
  </si>
  <si>
    <t>P24/25-29</t>
  </si>
  <si>
    <t>P24/25-30</t>
  </si>
  <si>
    <t>P24/25-31</t>
  </si>
  <si>
    <t>R24/25-6</t>
  </si>
  <si>
    <t>P24/25-32</t>
  </si>
  <si>
    <t>P24/25-33</t>
  </si>
  <si>
    <t>P24/25-34</t>
  </si>
  <si>
    <t>P24/25-35</t>
  </si>
  <si>
    <t>P24/25-36</t>
  </si>
  <si>
    <t>P24/25-37</t>
  </si>
  <si>
    <t>R24/25-7</t>
  </si>
  <si>
    <t>P24/25-38</t>
  </si>
  <si>
    <t>P24/25-39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</si>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</sst>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3" xfId="0" applyBorder="1"/>
    <xf numFmtId="0" fontId="0" fillId="0" borderId="6" xfId="0" applyBorder="1"/>
    <xf numFmtId="0" fontId="0" fillId="0" borderId="8" xfId="0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8" xfId="0" applyNumberFormat="1" applyBorder="1"/>
    <xf numFmtId="164" fontId="1" fillId="0" borderId="2" xfId="0" applyNumberFormat="1" applyFont="1" applyBorder="1"/>
    <xf numFmtId="164" fontId="8" fillId="0" borderId="0" xfId="0" applyNumberFormat="1" applyFont="1"/>
    <xf numFmtId="164" fontId="8" fillId="0" borderId="1" xfId="0" applyNumberFormat="1" applyFont="1" applyBorder="1"/>
    <xf numFmtId="2" fontId="1" fillId="2" borderId="7" xfId="0" applyNumberFormat="1" applyFont="1" applyFill="1" applyBorder="1"/>
    <xf numFmtId="0" fontId="10" fillId="0" borderId="0" xfId="0" applyFont="1"/>
    <xf numFmtId="0" fontId="11" fillId="0" borderId="0" xfId="0" applyFont="1"/>
    <xf numFmtId="0" fontId="0" fillId="0" borderId="4" xfId="0" applyBorder="1"/>
    <xf numFmtId="0" fontId="12" fillId="0" borderId="0" xfId="0" applyFont="1"/>
    <xf numFmtId="2" fontId="0" fillId="0" borderId="9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2" fontId="1" fillId="2" borderId="8" xfId="0" applyNumberFormat="1" applyFont="1" applyFill="1" applyBorder="1"/>
    <xf numFmtId="2" fontId="1" fillId="2" borderId="6" xfId="0" applyNumberFormat="1" applyFont="1" applyFill="1" applyBorder="1"/>
    <xf numFmtId="2" fontId="1" fillId="2" borderId="3" xfId="0" applyNumberFormat="1" applyFont="1" applyFill="1" applyBorder="1"/>
    <xf numFmtId="2" fontId="9" fillId="0" borderId="8" xfId="0" applyNumberFormat="1" applyFont="1" applyBorder="1"/>
    <xf numFmtId="2" fontId="9" fillId="0" borderId="6" xfId="0" applyNumberFormat="1" applyFont="1" applyBorder="1"/>
    <xf numFmtId="0" fontId="0" fillId="0" borderId="7" xfId="0" applyBorder="1"/>
    <xf numFmtId="2" fontId="0" fillId="0" borderId="5" xfId="0" applyNumberFormat="1" applyBorder="1"/>
    <xf numFmtId="2" fontId="0" fillId="0" borderId="11" xfId="0" applyNumberForma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opLeftCell="A2" workbookViewId="0">
      <selection activeCell="B19" sqref="B19"/>
    </sheetView>
  </sheetViews>
  <sheetFormatPr defaultRowHeight="14.4" x14ac:dyDescent="0.3"/>
  <cols>
    <col min="1" max="1" width="57.33203125" customWidth="1"/>
    <col min="2" max="3" width="12.88671875" style="11" customWidth="1"/>
  </cols>
  <sheetData>
    <row r="1" spans="1:3" ht="15.6" x14ac:dyDescent="0.3">
      <c r="A1" s="7" t="s">
        <v>50</v>
      </c>
    </row>
    <row r="2" spans="1:3" ht="15.6" x14ac:dyDescent="0.3">
      <c r="A2" s="8"/>
    </row>
    <row r="3" spans="1:3" ht="15.6" x14ac:dyDescent="0.3">
      <c r="A3" s="7" t="s">
        <v>51</v>
      </c>
    </row>
    <row r="4" spans="1:3" ht="15.6" x14ac:dyDescent="0.3">
      <c r="A4" s="9"/>
      <c r="B4" s="12" t="s">
        <v>0</v>
      </c>
      <c r="C4" s="12" t="s">
        <v>0</v>
      </c>
    </row>
    <row r="5" spans="1:3" ht="15.6" x14ac:dyDescent="0.3">
      <c r="A5" s="9" t="s">
        <v>1</v>
      </c>
    </row>
    <row r="6" spans="1:3" ht="15.6" x14ac:dyDescent="0.3">
      <c r="A6" s="10" t="s">
        <v>52</v>
      </c>
      <c r="B6" s="11">
        <v>0</v>
      </c>
    </row>
    <row r="7" spans="1:3" ht="15.6" x14ac:dyDescent="0.3">
      <c r="A7" s="10" t="s">
        <v>2</v>
      </c>
      <c r="B7" s="11">
        <v>30</v>
      </c>
    </row>
    <row r="8" spans="1:3" ht="15.6" x14ac:dyDescent="0.3">
      <c r="A8" s="8"/>
      <c r="B8" s="6">
        <f>B6+B7</f>
        <v>30</v>
      </c>
      <c r="C8" s="11">
        <f>SUM(B6:B7)</f>
        <v>30</v>
      </c>
    </row>
    <row r="9" spans="1:3" ht="15.6" x14ac:dyDescent="0.3">
      <c r="A9" s="8" t="s">
        <v>35</v>
      </c>
    </row>
    <row r="10" spans="1:3" ht="15.6" x14ac:dyDescent="0.3">
      <c r="A10" s="8" t="s">
        <v>52</v>
      </c>
      <c r="B10" s="11">
        <v>5021.83</v>
      </c>
    </row>
    <row r="11" spans="1:3" ht="15.6" x14ac:dyDescent="0.3">
      <c r="A11" s="8" t="s">
        <v>2</v>
      </c>
      <c r="C11" s="11">
        <f>B10+B11-B12</f>
        <v>5021.83</v>
      </c>
    </row>
    <row r="12" spans="1:3" ht="15.6" x14ac:dyDescent="0.3">
      <c r="A12" s="8"/>
    </row>
    <row r="13" spans="1:3" ht="16.2" thickBot="1" x14ac:dyDescent="0.35">
      <c r="A13" s="8" t="s">
        <v>34</v>
      </c>
      <c r="C13" s="20">
        <f>C8+C11</f>
        <v>5051.83</v>
      </c>
    </row>
    <row r="14" spans="1:3" ht="16.2" thickTop="1" x14ac:dyDescent="0.3">
      <c r="A14" s="8"/>
      <c r="C14" s="13"/>
    </row>
    <row r="15" spans="1:3" ht="15.6" x14ac:dyDescent="0.3">
      <c r="A15" s="7" t="s">
        <v>3</v>
      </c>
      <c r="C15" s="13"/>
    </row>
    <row r="16" spans="1:3" ht="15.6" x14ac:dyDescent="0.3">
      <c r="A16" s="7"/>
      <c r="C16" s="13"/>
    </row>
    <row r="17" spans="1:11" s="1" customFormat="1" ht="15.6" x14ac:dyDescent="0.3">
      <c r="A17" s="9" t="s">
        <v>36</v>
      </c>
      <c r="B17" s="13"/>
      <c r="C17" s="13"/>
    </row>
    <row r="18" spans="1:11" ht="15.6" x14ac:dyDescent="0.3">
      <c r="A18" s="8" t="s">
        <v>53</v>
      </c>
      <c r="B18" s="11">
        <v>4113.57</v>
      </c>
    </row>
    <row r="19" spans="1:11" ht="15.6" x14ac:dyDescent="0.3">
      <c r="A19" s="8" t="s">
        <v>4</v>
      </c>
      <c r="B19" s="11">
        <f>'Cash book'!E106-'Cash book'!K106</f>
        <v>12866.4</v>
      </c>
    </row>
    <row r="20" spans="1:11" ht="15.6" x14ac:dyDescent="0.3">
      <c r="A20" s="8" t="s">
        <v>47</v>
      </c>
      <c r="B20" s="2">
        <f>'Cash book'!F106</f>
        <v>12022.119999999999</v>
      </c>
      <c r="C20"/>
      <c r="E20" s="2"/>
      <c r="F20" s="2"/>
      <c r="G20" s="2"/>
      <c r="H20" s="2"/>
      <c r="I20" s="2"/>
      <c r="J20" s="2"/>
      <c r="K20" s="2"/>
    </row>
    <row r="21" spans="1:11" ht="15.6" x14ac:dyDescent="0.3">
      <c r="A21" s="8"/>
      <c r="B21" s="2"/>
      <c r="C21"/>
      <c r="E21" s="2"/>
      <c r="F21" s="2"/>
      <c r="G21" s="2"/>
      <c r="H21" s="2"/>
      <c r="I21" s="2"/>
      <c r="J21" s="2"/>
      <c r="K21" s="2"/>
    </row>
    <row r="22" spans="1:11" ht="15.6" x14ac:dyDescent="0.3">
      <c r="A22" s="8"/>
      <c r="B22" s="2"/>
      <c r="C22"/>
      <c r="E22" s="2"/>
      <c r="F22" s="2"/>
      <c r="G22" s="2"/>
      <c r="H22" s="2"/>
      <c r="I22" s="2"/>
      <c r="J22" s="2"/>
      <c r="K22" s="2"/>
    </row>
    <row r="23" spans="1:11" ht="15.6" x14ac:dyDescent="0.3">
      <c r="A23" s="8" t="s">
        <v>5</v>
      </c>
      <c r="C23" s="11">
        <f>B18+B19-B20</f>
        <v>4957.8500000000022</v>
      </c>
      <c r="E23" s="2"/>
      <c r="F23" s="2"/>
      <c r="G23" s="2"/>
      <c r="H23" s="2"/>
      <c r="I23" s="2"/>
      <c r="J23" s="2"/>
      <c r="K23" s="2"/>
    </row>
    <row r="24" spans="1:11" ht="15.6" x14ac:dyDescent="0.3">
      <c r="A24" s="8"/>
      <c r="B24" s="21"/>
      <c r="C24" s="21"/>
      <c r="H24" s="11"/>
    </row>
    <row r="25" spans="1:11" ht="15.6" x14ac:dyDescent="0.3">
      <c r="A25" s="8" t="s">
        <v>37</v>
      </c>
      <c r="B25" s="21">
        <f>'Cash book'!K106</f>
        <v>93.980000000000018</v>
      </c>
      <c r="C25" s="21"/>
    </row>
    <row r="26" spans="1:11" ht="15.6" x14ac:dyDescent="0.3">
      <c r="A26" s="8"/>
      <c r="B26" s="21"/>
      <c r="C26" s="21"/>
    </row>
    <row r="27" spans="1:11" ht="15.6" x14ac:dyDescent="0.3">
      <c r="A27" s="8"/>
      <c r="B27" s="22">
        <f>B25+B26</f>
        <v>93.980000000000018</v>
      </c>
      <c r="C27" s="21"/>
    </row>
    <row r="30" spans="1:11" ht="16.2" thickBot="1" x14ac:dyDescent="0.35">
      <c r="A30" s="8" t="s">
        <v>38</v>
      </c>
      <c r="B30" s="21"/>
      <c r="C30" s="20">
        <f>C23+C27+B27</f>
        <v>5051.8300000000017</v>
      </c>
    </row>
    <row r="31" spans="1:11" ht="16.2" thickTop="1" x14ac:dyDescent="0.3">
      <c r="A31" s="8"/>
    </row>
    <row r="32" spans="1:11" ht="15.6" x14ac:dyDescent="0.3">
      <c r="A32" s="8"/>
      <c r="B32" s="11" t="s">
        <v>7</v>
      </c>
    </row>
    <row r="33" spans="1:3" ht="15.6" x14ac:dyDescent="0.3">
      <c r="A33" s="8"/>
    </row>
    <row r="34" spans="1:3" ht="15.6" x14ac:dyDescent="0.3">
      <c r="A34" s="8"/>
    </row>
    <row r="35" spans="1:3" ht="15.6" x14ac:dyDescent="0.3">
      <c r="A35" s="8"/>
      <c r="C35" s="13"/>
    </row>
    <row r="36" spans="1:3" ht="15.6" x14ac:dyDescent="0.3">
      <c r="A36" s="8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H111"/>
  <sheetViews>
    <sheetView tabSelected="1" zoomScaleNormal="100" workbookViewId="0">
      <pane ySplit="3" topLeftCell="A77" activePane="bottomLeft" state="frozen"/>
      <selection activeCell="D1" sqref="D1"/>
      <selection pane="bottomLeft" activeCell="N93" sqref="N93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2" width="9.33203125" customWidth="1"/>
    <col min="23" max="23" width="8.5546875" customWidth="1"/>
    <col min="24" max="24" width="9.5546875" customWidth="1"/>
    <col min="25" max="26" width="9.44140625" customWidth="1"/>
    <col min="27" max="27" width="17.88671875" customWidth="1"/>
    <col min="28" max="28" width="9.44140625" customWidth="1"/>
    <col min="29" max="29" width="12.33203125" customWidth="1"/>
    <col min="30" max="30" width="9.88671875" customWidth="1"/>
  </cols>
  <sheetData>
    <row r="1" spans="1:30" ht="41.25" customHeight="1" x14ac:dyDescent="0.3">
      <c r="A1" s="1" t="s">
        <v>14</v>
      </c>
      <c r="X1">
        <v>5</v>
      </c>
    </row>
    <row r="2" spans="1:30" ht="21" x14ac:dyDescent="0.4">
      <c r="G2" s="27" t="s">
        <v>10</v>
      </c>
      <c r="L2" s="3"/>
      <c r="M2" s="24" t="s">
        <v>19</v>
      </c>
      <c r="N2" s="1"/>
      <c r="O2" s="1"/>
      <c r="P2" s="1"/>
      <c r="AC2" s="3" t="s">
        <v>40</v>
      </c>
    </row>
    <row r="3" spans="1:30" x14ac:dyDescent="0.3">
      <c r="A3" s="1" t="s">
        <v>15</v>
      </c>
      <c r="B3" s="1" t="s">
        <v>12</v>
      </c>
      <c r="C3" s="1" t="s">
        <v>26</v>
      </c>
      <c r="D3" s="1" t="s">
        <v>16</v>
      </c>
      <c r="E3" s="1" t="s">
        <v>17</v>
      </c>
      <c r="F3" s="1" t="s">
        <v>18</v>
      </c>
      <c r="G3" s="1" t="s">
        <v>8</v>
      </c>
      <c r="H3" s="1" t="s">
        <v>20</v>
      </c>
      <c r="I3" s="1" t="s">
        <v>45</v>
      </c>
      <c r="J3" s="1" t="s">
        <v>27</v>
      </c>
      <c r="K3" s="1" t="s">
        <v>33</v>
      </c>
      <c r="L3" s="1" t="s">
        <v>11</v>
      </c>
      <c r="M3" s="1" t="s">
        <v>21</v>
      </c>
      <c r="N3" s="1" t="s">
        <v>28</v>
      </c>
      <c r="O3" s="1" t="s">
        <v>22</v>
      </c>
      <c r="P3" s="1" t="s">
        <v>25</v>
      </c>
      <c r="Q3" s="1" t="s">
        <v>9</v>
      </c>
      <c r="R3" s="1" t="s">
        <v>32</v>
      </c>
      <c r="S3" s="1" t="s">
        <v>13</v>
      </c>
      <c r="T3" s="1" t="s">
        <v>39</v>
      </c>
      <c r="U3" s="1" t="s">
        <v>48</v>
      </c>
      <c r="V3" s="1" t="s">
        <v>24</v>
      </c>
      <c r="W3" s="1" t="s">
        <v>23</v>
      </c>
      <c r="X3" s="1" t="s">
        <v>44</v>
      </c>
      <c r="Y3" s="1" t="s">
        <v>11</v>
      </c>
      <c r="Z3" s="1" t="s">
        <v>46</v>
      </c>
      <c r="AA3" s="25" t="s">
        <v>43</v>
      </c>
      <c r="AB3" s="1" t="s">
        <v>31</v>
      </c>
      <c r="AC3" s="1" t="s">
        <v>41</v>
      </c>
      <c r="AD3" s="1" t="s">
        <v>42</v>
      </c>
    </row>
    <row r="5" spans="1:30" x14ac:dyDescent="0.3">
      <c r="AC5" s="35">
        <v>0</v>
      </c>
      <c r="AD5" s="23">
        <v>4113.57</v>
      </c>
    </row>
    <row r="6" spans="1:30" x14ac:dyDescent="0.3">
      <c r="A6" t="s">
        <v>114</v>
      </c>
      <c r="B6" t="s">
        <v>75</v>
      </c>
      <c r="C6" t="s">
        <v>76</v>
      </c>
      <c r="D6" t="s">
        <v>132</v>
      </c>
      <c r="E6" s="17">
        <v>2979.3</v>
      </c>
      <c r="F6" s="5"/>
      <c r="G6" s="14">
        <v>2979.3</v>
      </c>
      <c r="H6" s="4"/>
      <c r="I6" s="5"/>
      <c r="J6" s="4"/>
      <c r="K6" s="38"/>
      <c r="L6" s="28">
        <f>SUM(G6:K6)</f>
        <v>2979.3</v>
      </c>
      <c r="M6" s="5"/>
      <c r="N6" s="4"/>
      <c r="O6" s="5"/>
      <c r="P6" s="4"/>
      <c r="Q6" s="4"/>
      <c r="R6" s="4"/>
      <c r="S6" s="4"/>
      <c r="T6" s="4"/>
      <c r="U6" s="5"/>
      <c r="V6" s="4"/>
      <c r="W6" s="4"/>
      <c r="X6" s="5"/>
      <c r="Y6" s="5">
        <f>SUM(M6:X6)</f>
        <v>0</v>
      </c>
      <c r="Z6" s="5"/>
      <c r="AA6" s="5"/>
      <c r="AB6" s="4"/>
      <c r="AC6" s="18">
        <f>AC5+L6</f>
        <v>2979.3</v>
      </c>
      <c r="AD6" s="19">
        <f>AD5</f>
        <v>4113.57</v>
      </c>
    </row>
    <row r="7" spans="1:30" x14ac:dyDescent="0.3">
      <c r="B7" t="s">
        <v>77</v>
      </c>
      <c r="E7" s="18"/>
      <c r="F7" s="2"/>
      <c r="G7" s="15"/>
      <c r="I7" s="2"/>
      <c r="K7" s="16"/>
      <c r="L7" s="29">
        <f t="shared" ref="L7:L9" si="0">SUM(G7:K7)</f>
        <v>0</v>
      </c>
      <c r="M7" s="2"/>
      <c r="O7" s="2"/>
      <c r="U7" s="2"/>
      <c r="X7" s="2"/>
      <c r="Y7" s="2"/>
      <c r="Z7" s="2"/>
      <c r="AA7" s="2">
        <v>2979.3</v>
      </c>
      <c r="AC7" s="18">
        <f>AC6+L7-AA7</f>
        <v>0</v>
      </c>
      <c r="AD7" s="19">
        <f>AD6+AA7</f>
        <v>7092.87</v>
      </c>
    </row>
    <row r="8" spans="1:30" x14ac:dyDescent="0.3">
      <c r="B8" t="s">
        <v>113</v>
      </c>
      <c r="C8" t="s">
        <v>33</v>
      </c>
      <c r="E8" s="18">
        <v>5.35</v>
      </c>
      <c r="F8" s="2"/>
      <c r="G8" s="15"/>
      <c r="I8" s="2"/>
      <c r="K8" s="16">
        <v>5.35</v>
      </c>
      <c r="L8" s="29">
        <f t="shared" si="0"/>
        <v>5.35</v>
      </c>
      <c r="M8" s="2"/>
      <c r="O8" s="2"/>
      <c r="U8" s="2"/>
      <c r="X8" s="2"/>
      <c r="Y8" s="2"/>
      <c r="Z8" s="2"/>
      <c r="AA8" s="2"/>
      <c r="AC8" s="18">
        <f>AC7</f>
        <v>0</v>
      </c>
      <c r="AD8" s="19">
        <f>AD7+L8</f>
        <v>7098.22</v>
      </c>
    </row>
    <row r="9" spans="1:30" x14ac:dyDescent="0.3">
      <c r="A9" t="s">
        <v>55</v>
      </c>
      <c r="B9" t="s">
        <v>56</v>
      </c>
      <c r="E9" s="18"/>
      <c r="F9" s="2"/>
      <c r="G9" s="15"/>
      <c r="I9" s="2"/>
      <c r="K9" s="16"/>
      <c r="L9" s="29">
        <f t="shared" si="0"/>
        <v>0</v>
      </c>
      <c r="M9" s="2"/>
      <c r="O9" s="2"/>
      <c r="U9" s="2"/>
      <c r="X9" s="2"/>
      <c r="Y9" s="2">
        <f t="shared" ref="Y9:Y40" si="1">SUM(M9:X9)</f>
        <v>0</v>
      </c>
      <c r="Z9" s="2"/>
      <c r="AA9" s="2">
        <v>35</v>
      </c>
      <c r="AC9" s="18">
        <f>AC8+AA9</f>
        <v>35</v>
      </c>
      <c r="AD9" s="19">
        <f t="shared" ref="AD9:AD36" si="2">AD8+L9-AA9</f>
        <v>7063.22</v>
      </c>
    </row>
    <row r="10" spans="1:30" x14ac:dyDescent="0.3">
      <c r="A10" t="s">
        <v>54</v>
      </c>
      <c r="B10" t="s">
        <v>58</v>
      </c>
      <c r="C10" t="s">
        <v>59</v>
      </c>
      <c r="D10" t="s">
        <v>133</v>
      </c>
      <c r="E10" s="18"/>
      <c r="F10" s="2">
        <v>35</v>
      </c>
      <c r="G10" s="15"/>
      <c r="I10" s="2"/>
      <c r="K10" s="16"/>
      <c r="L10" s="29">
        <f>SUM(G10:K10)</f>
        <v>0</v>
      </c>
      <c r="M10" s="2"/>
      <c r="O10" s="2"/>
      <c r="S10">
        <v>35</v>
      </c>
      <c r="Y10" s="2">
        <f t="shared" si="1"/>
        <v>35</v>
      </c>
      <c r="Z10" s="2"/>
      <c r="AA10" s="2"/>
      <c r="AC10" s="18">
        <f>AC9-Y10</f>
        <v>0</v>
      </c>
      <c r="AD10" s="19">
        <f t="shared" si="2"/>
        <v>7063.22</v>
      </c>
    </row>
    <row r="11" spans="1:30" x14ac:dyDescent="0.3">
      <c r="A11" t="s">
        <v>60</v>
      </c>
      <c r="B11" t="s">
        <v>56</v>
      </c>
      <c r="E11" s="15"/>
      <c r="F11" s="2"/>
      <c r="G11" s="15"/>
      <c r="L11" s="29">
        <f t="shared" ref="L11:L72" si="3">SUM(G11:K11)</f>
        <v>0</v>
      </c>
      <c r="M11" s="2"/>
      <c r="O11" s="2"/>
      <c r="Y11" s="2">
        <f t="shared" si="1"/>
        <v>0</v>
      </c>
      <c r="Z11" s="2"/>
      <c r="AA11" s="2">
        <v>21.76</v>
      </c>
      <c r="AB11" s="16"/>
      <c r="AC11" s="18">
        <f>AC10-Y11+AA11</f>
        <v>21.76</v>
      </c>
      <c r="AD11" s="19">
        <f t="shared" si="2"/>
        <v>7041.46</v>
      </c>
    </row>
    <row r="12" spans="1:30" x14ac:dyDescent="0.3">
      <c r="B12" t="s">
        <v>61</v>
      </c>
      <c r="C12" t="s">
        <v>57</v>
      </c>
      <c r="D12" t="s">
        <v>134</v>
      </c>
      <c r="E12" s="18"/>
      <c r="F12" s="2">
        <v>21.76</v>
      </c>
      <c r="G12" s="15"/>
      <c r="H12" s="2"/>
      <c r="L12" s="29">
        <f t="shared" si="3"/>
        <v>0</v>
      </c>
      <c r="O12" s="2">
        <v>21.76</v>
      </c>
      <c r="V12" s="2"/>
      <c r="Y12" s="2">
        <f t="shared" si="1"/>
        <v>21.76</v>
      </c>
      <c r="Z12" s="2"/>
      <c r="AA12" s="2"/>
      <c r="AB12" s="19"/>
      <c r="AC12" s="18">
        <f>AC11-Y12</f>
        <v>0</v>
      </c>
      <c r="AD12" s="19">
        <f t="shared" si="2"/>
        <v>7041.46</v>
      </c>
    </row>
    <row r="13" spans="1:30" x14ac:dyDescent="0.3">
      <c r="A13" t="s">
        <v>62</v>
      </c>
      <c r="B13" t="s">
        <v>56</v>
      </c>
      <c r="E13" s="18"/>
      <c r="F13" s="2"/>
      <c r="G13" s="18"/>
      <c r="H13" s="2"/>
      <c r="I13" s="2"/>
      <c r="J13" s="2"/>
      <c r="K13" s="2"/>
      <c r="L13" s="29">
        <f t="shared" si="3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f t="shared" si="1"/>
        <v>0</v>
      </c>
      <c r="Z13" s="2"/>
      <c r="AA13" s="2">
        <v>106.8</v>
      </c>
      <c r="AB13" s="19"/>
      <c r="AC13" s="18">
        <f>AC12+AA13</f>
        <v>106.8</v>
      </c>
      <c r="AD13" s="19">
        <f t="shared" si="2"/>
        <v>6934.66</v>
      </c>
    </row>
    <row r="14" spans="1:30" x14ac:dyDescent="0.3">
      <c r="B14" t="s">
        <v>63</v>
      </c>
      <c r="C14" t="s">
        <v>57</v>
      </c>
      <c r="E14" s="18"/>
      <c r="F14" s="2">
        <v>106.8</v>
      </c>
      <c r="G14" s="18"/>
      <c r="H14" s="2"/>
      <c r="I14" s="2"/>
      <c r="J14" s="2"/>
      <c r="K14" s="2"/>
      <c r="L14" s="29">
        <f t="shared" si="3"/>
        <v>0</v>
      </c>
      <c r="M14" s="2">
        <v>106.8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f t="shared" si="1"/>
        <v>106.8</v>
      </c>
      <c r="Z14" s="2"/>
      <c r="AA14" s="2"/>
      <c r="AB14" s="19"/>
      <c r="AC14" s="18">
        <f>AC13+AA14-Y14</f>
        <v>0</v>
      </c>
      <c r="AD14" s="19">
        <f t="shared" si="2"/>
        <v>6934.66</v>
      </c>
    </row>
    <row r="15" spans="1:30" x14ac:dyDescent="0.3">
      <c r="A15" t="s">
        <v>64</v>
      </c>
      <c r="B15" t="s">
        <v>56</v>
      </c>
      <c r="E15" s="18"/>
      <c r="F15" s="2"/>
      <c r="G15" s="18"/>
      <c r="H15" s="2"/>
      <c r="I15" s="2"/>
      <c r="J15" s="2"/>
      <c r="K15" s="2"/>
      <c r="L15" s="29">
        <f t="shared" si="3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f t="shared" si="1"/>
        <v>0</v>
      </c>
      <c r="Z15" s="2"/>
      <c r="AA15" s="2">
        <v>201</v>
      </c>
      <c r="AB15" s="19"/>
      <c r="AC15" s="18">
        <f>AC14+AA15-Y15</f>
        <v>201</v>
      </c>
      <c r="AD15" s="19">
        <f t="shared" si="2"/>
        <v>6733.66</v>
      </c>
    </row>
    <row r="16" spans="1:30" x14ac:dyDescent="0.3">
      <c r="B16" t="s">
        <v>65</v>
      </c>
      <c r="C16" t="s">
        <v>57</v>
      </c>
      <c r="D16" t="s">
        <v>135</v>
      </c>
      <c r="E16" s="18"/>
      <c r="F16" s="2">
        <v>201</v>
      </c>
      <c r="G16" s="18"/>
      <c r="H16" s="2"/>
      <c r="I16" s="2"/>
      <c r="J16" s="2"/>
      <c r="K16" s="2"/>
      <c r="L16" s="29">
        <f t="shared" si="3"/>
        <v>0</v>
      </c>
      <c r="M16" s="2"/>
      <c r="N16" s="2"/>
      <c r="O16" s="2"/>
      <c r="P16" s="2"/>
      <c r="Q16" s="2"/>
      <c r="R16" s="2">
        <v>201</v>
      </c>
      <c r="S16" s="2"/>
      <c r="T16" s="2"/>
      <c r="U16" s="2"/>
      <c r="V16" s="2"/>
      <c r="W16" s="2"/>
      <c r="X16" s="2"/>
      <c r="Y16" s="2">
        <f t="shared" si="1"/>
        <v>201</v>
      </c>
      <c r="Z16" s="2"/>
      <c r="AA16" s="2"/>
      <c r="AB16" s="19"/>
      <c r="AC16" s="18">
        <f>AC15+AA16-Y16</f>
        <v>0</v>
      </c>
      <c r="AD16" s="19">
        <f t="shared" si="2"/>
        <v>6733.66</v>
      </c>
    </row>
    <row r="17" spans="1:30" x14ac:dyDescent="0.3">
      <c r="A17" t="s">
        <v>115</v>
      </c>
      <c r="B17" t="s">
        <v>113</v>
      </c>
      <c r="E17" s="18">
        <v>8.5299999999999994</v>
      </c>
      <c r="F17" s="2"/>
      <c r="G17" s="18"/>
      <c r="H17" s="2"/>
      <c r="I17" s="2"/>
      <c r="J17" s="2"/>
      <c r="K17" s="2">
        <v>8.5299999999999994</v>
      </c>
      <c r="L17" s="29">
        <f t="shared" si="3"/>
        <v>8.5299999999999994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f t="shared" si="1"/>
        <v>0</v>
      </c>
      <c r="Z17" s="2"/>
      <c r="AA17" s="2"/>
      <c r="AB17" s="19"/>
      <c r="AC17" s="18">
        <f>AC16+AA17-Y17</f>
        <v>0</v>
      </c>
      <c r="AD17" s="19">
        <f t="shared" si="2"/>
        <v>6742.19</v>
      </c>
    </row>
    <row r="18" spans="1:30" x14ac:dyDescent="0.3">
      <c r="A18" t="s">
        <v>66</v>
      </c>
      <c r="B18" t="s">
        <v>56</v>
      </c>
      <c r="E18" s="18"/>
      <c r="F18" s="2"/>
      <c r="G18" s="18"/>
      <c r="H18" s="2"/>
      <c r="I18" s="2"/>
      <c r="J18" s="2"/>
      <c r="K18" s="2"/>
      <c r="L18" s="29">
        <f t="shared" si="3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f t="shared" si="1"/>
        <v>0</v>
      </c>
      <c r="Z18" s="2"/>
      <c r="AA18" s="2">
        <v>155.91999999999999</v>
      </c>
      <c r="AB18" s="19"/>
      <c r="AC18" s="18">
        <f>AC17+AA18-Y18</f>
        <v>155.91999999999999</v>
      </c>
      <c r="AD18" s="19">
        <f t="shared" si="2"/>
        <v>6586.2699999999995</v>
      </c>
    </row>
    <row r="19" spans="1:30" x14ac:dyDescent="0.3">
      <c r="B19" t="s">
        <v>61</v>
      </c>
      <c r="C19" t="s">
        <v>57</v>
      </c>
      <c r="D19" t="s">
        <v>136</v>
      </c>
      <c r="E19" s="18"/>
      <c r="F19" s="2">
        <v>155.91999999999999</v>
      </c>
      <c r="G19" s="18"/>
      <c r="H19" s="2"/>
      <c r="I19" s="2"/>
      <c r="J19" s="2"/>
      <c r="K19" s="2"/>
      <c r="L19" s="29">
        <f t="shared" si="3"/>
        <v>0</v>
      </c>
      <c r="M19" s="2"/>
      <c r="N19" s="2"/>
      <c r="O19" s="2"/>
      <c r="P19" s="2"/>
      <c r="Q19" s="2"/>
      <c r="R19" s="2">
        <v>155.91999999999999</v>
      </c>
      <c r="S19" s="2"/>
      <c r="T19" s="2"/>
      <c r="U19" s="2"/>
      <c r="V19" s="2"/>
      <c r="W19" s="2"/>
      <c r="X19" s="2"/>
      <c r="Y19" s="2">
        <f t="shared" si="1"/>
        <v>155.91999999999999</v>
      </c>
      <c r="Z19" s="2"/>
      <c r="AA19" s="2"/>
      <c r="AB19" s="19"/>
      <c r="AC19" s="18">
        <f t="shared" ref="AC19:AC41" si="4">AC18+AA19-Y19</f>
        <v>0</v>
      </c>
      <c r="AD19" s="19">
        <f t="shared" si="2"/>
        <v>6586.2699999999995</v>
      </c>
    </row>
    <row r="20" spans="1:30" x14ac:dyDescent="0.3">
      <c r="A20" t="s">
        <v>67</v>
      </c>
      <c r="B20" t="s">
        <v>56</v>
      </c>
      <c r="E20" s="18"/>
      <c r="F20" s="19"/>
      <c r="G20" s="2"/>
      <c r="H20" s="2"/>
      <c r="I20" s="2"/>
      <c r="J20" s="2"/>
      <c r="K20" s="2"/>
      <c r="L20" s="29">
        <f t="shared" si="3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f t="shared" si="1"/>
        <v>0</v>
      </c>
      <c r="Z20" s="2"/>
      <c r="AA20" s="2">
        <v>107.92</v>
      </c>
      <c r="AB20" s="19"/>
      <c r="AC20" s="18">
        <f t="shared" si="4"/>
        <v>107.92</v>
      </c>
      <c r="AD20" s="19">
        <f t="shared" si="2"/>
        <v>6478.3499999999995</v>
      </c>
    </row>
    <row r="21" spans="1:30" x14ac:dyDescent="0.3">
      <c r="B21" t="s">
        <v>68</v>
      </c>
      <c r="C21" t="s">
        <v>57</v>
      </c>
      <c r="D21" t="s">
        <v>137</v>
      </c>
      <c r="E21" s="18"/>
      <c r="F21" s="19">
        <v>107.92</v>
      </c>
      <c r="G21" s="2"/>
      <c r="H21" s="2"/>
      <c r="I21" s="2"/>
      <c r="J21" s="2"/>
      <c r="K21" s="2"/>
      <c r="L21" s="29">
        <f t="shared" si="3"/>
        <v>0</v>
      </c>
      <c r="M21" s="2">
        <v>107.92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 t="shared" si="1"/>
        <v>107.92</v>
      </c>
      <c r="Z21" s="2"/>
      <c r="AA21" s="2"/>
      <c r="AB21" s="19"/>
      <c r="AC21" s="18">
        <f t="shared" si="4"/>
        <v>0</v>
      </c>
      <c r="AD21" s="19">
        <f t="shared" si="2"/>
        <v>6478.3499999999995</v>
      </c>
    </row>
    <row r="22" spans="1:30" x14ac:dyDescent="0.3">
      <c r="A22" t="s">
        <v>69</v>
      </c>
      <c r="B22" t="s">
        <v>56</v>
      </c>
      <c r="E22" s="18"/>
      <c r="F22" s="19"/>
      <c r="G22" s="2"/>
      <c r="H22" s="2"/>
      <c r="I22" s="2"/>
      <c r="J22" s="2"/>
      <c r="K22" s="2"/>
      <c r="L22" s="29">
        <f t="shared" si="3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f t="shared" si="1"/>
        <v>0</v>
      </c>
      <c r="Z22" s="2"/>
      <c r="AA22" s="2">
        <v>304.5</v>
      </c>
      <c r="AB22" s="19"/>
      <c r="AC22" s="18">
        <f t="shared" si="4"/>
        <v>304.5</v>
      </c>
      <c r="AD22" s="19">
        <f t="shared" si="2"/>
        <v>6173.8499999999995</v>
      </c>
    </row>
    <row r="23" spans="1:30" x14ac:dyDescent="0.3">
      <c r="A23" t="s">
        <v>116</v>
      </c>
      <c r="B23" t="s">
        <v>113</v>
      </c>
      <c r="E23" s="18">
        <v>7.25</v>
      </c>
      <c r="F23" s="19"/>
      <c r="G23" s="2"/>
      <c r="H23" s="2"/>
      <c r="I23" s="2"/>
      <c r="J23" s="2"/>
      <c r="K23" s="2">
        <v>7.25</v>
      </c>
      <c r="L23" s="29">
        <f t="shared" si="3"/>
        <v>7.25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>
        <f t="shared" si="1"/>
        <v>0</v>
      </c>
      <c r="Z23" s="2"/>
      <c r="AA23" s="2"/>
      <c r="AB23" s="19"/>
      <c r="AC23" s="18">
        <f t="shared" si="4"/>
        <v>304.5</v>
      </c>
      <c r="AD23" s="19">
        <f t="shared" si="2"/>
        <v>6181.0999999999995</v>
      </c>
    </row>
    <row r="24" spans="1:30" x14ac:dyDescent="0.3">
      <c r="B24" t="s">
        <v>70</v>
      </c>
      <c r="C24" t="s">
        <v>57</v>
      </c>
      <c r="D24" t="s">
        <v>138</v>
      </c>
      <c r="E24" s="18"/>
      <c r="F24" s="19">
        <v>304.5</v>
      </c>
      <c r="G24" s="2"/>
      <c r="H24" s="2"/>
      <c r="I24" s="2"/>
      <c r="J24" s="2"/>
      <c r="K24" s="2"/>
      <c r="L24" s="29">
        <f t="shared" si="3"/>
        <v>0</v>
      </c>
      <c r="M24" s="2"/>
      <c r="N24" s="2"/>
      <c r="O24" s="2"/>
      <c r="P24" s="2"/>
      <c r="Q24" s="2"/>
      <c r="R24" s="2"/>
      <c r="S24" s="2"/>
      <c r="T24" s="2"/>
      <c r="U24" s="2"/>
      <c r="V24" s="2">
        <v>304.5</v>
      </c>
      <c r="W24" s="2"/>
      <c r="X24" s="2"/>
      <c r="Y24" s="2">
        <f t="shared" si="1"/>
        <v>304.5</v>
      </c>
      <c r="Z24" s="2"/>
      <c r="AA24" s="2"/>
      <c r="AB24" s="19"/>
      <c r="AC24" s="18">
        <f t="shared" si="4"/>
        <v>0</v>
      </c>
      <c r="AD24" s="19">
        <f t="shared" si="2"/>
        <v>6181.0999999999995</v>
      </c>
    </row>
    <row r="25" spans="1:30" x14ac:dyDescent="0.3">
      <c r="A25" t="s">
        <v>117</v>
      </c>
      <c r="B25" t="s">
        <v>178</v>
      </c>
      <c r="E25" s="18"/>
      <c r="F25" s="19"/>
      <c r="G25" s="2"/>
      <c r="H25" s="2"/>
      <c r="I25" s="2"/>
      <c r="J25" s="2"/>
      <c r="K25" s="2"/>
      <c r="L25" s="29">
        <f t="shared" si="3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>
        <f t="shared" si="1"/>
        <v>0</v>
      </c>
      <c r="Z25" s="2"/>
      <c r="AA25" s="2">
        <v>26.95</v>
      </c>
      <c r="AB25" s="19"/>
      <c r="AC25" s="18">
        <f t="shared" si="4"/>
        <v>26.95</v>
      </c>
      <c r="AD25" s="19">
        <f t="shared" si="2"/>
        <v>6154.15</v>
      </c>
    </row>
    <row r="26" spans="1:30" x14ac:dyDescent="0.3">
      <c r="B26" t="s">
        <v>129</v>
      </c>
      <c r="C26" t="s">
        <v>57</v>
      </c>
      <c r="D26" t="s">
        <v>139</v>
      </c>
      <c r="E26" s="18"/>
      <c r="F26" s="19">
        <v>26.95</v>
      </c>
      <c r="G26" s="2"/>
      <c r="H26" s="2"/>
      <c r="I26" s="2"/>
      <c r="J26" s="2"/>
      <c r="K26" s="2"/>
      <c r="L26" s="29"/>
      <c r="M26" s="2"/>
      <c r="N26" s="2"/>
      <c r="O26" s="2"/>
      <c r="P26" s="2"/>
      <c r="Q26" s="2"/>
      <c r="R26" s="2">
        <v>26.95</v>
      </c>
      <c r="S26" s="2"/>
      <c r="T26" s="2"/>
      <c r="U26" s="2"/>
      <c r="V26" s="2"/>
      <c r="W26" s="2"/>
      <c r="X26" s="2"/>
      <c r="Y26" s="2">
        <f t="shared" si="1"/>
        <v>26.95</v>
      </c>
      <c r="Z26" s="2"/>
      <c r="AA26" s="2"/>
      <c r="AB26" s="19"/>
      <c r="AC26" s="18">
        <f t="shared" si="4"/>
        <v>0</v>
      </c>
      <c r="AD26" s="19">
        <f t="shared" si="2"/>
        <v>6154.15</v>
      </c>
    </row>
    <row r="27" spans="1:30" x14ac:dyDescent="0.3">
      <c r="A27" t="s">
        <v>118</v>
      </c>
      <c r="B27" t="s">
        <v>56</v>
      </c>
      <c r="E27" s="18"/>
      <c r="F27" s="19"/>
      <c r="G27" s="2"/>
      <c r="H27" s="2"/>
      <c r="I27" s="2"/>
      <c r="J27" s="2"/>
      <c r="K27" s="2"/>
      <c r="L27" s="29">
        <f t="shared" si="3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f t="shared" si="1"/>
        <v>0</v>
      </c>
      <c r="Z27" s="2"/>
      <c r="AA27" s="2">
        <v>97.93</v>
      </c>
      <c r="AB27" s="19"/>
      <c r="AC27" s="18">
        <f t="shared" si="4"/>
        <v>97.93</v>
      </c>
      <c r="AD27" s="19">
        <f t="shared" si="2"/>
        <v>6056.2199999999993</v>
      </c>
    </row>
    <row r="28" spans="1:30" x14ac:dyDescent="0.3">
      <c r="B28" t="s">
        <v>130</v>
      </c>
      <c r="C28" t="s">
        <v>57</v>
      </c>
      <c r="D28" t="s">
        <v>140</v>
      </c>
      <c r="E28" s="18"/>
      <c r="F28" s="19">
        <v>97.93</v>
      </c>
      <c r="G28" s="2"/>
      <c r="H28" s="2"/>
      <c r="I28" s="2"/>
      <c r="J28" s="2"/>
      <c r="K28" s="2"/>
      <c r="L28" s="29"/>
      <c r="M28" s="2"/>
      <c r="N28" s="2"/>
      <c r="O28" s="2"/>
      <c r="P28" s="2"/>
      <c r="Q28" s="2"/>
      <c r="R28" s="2">
        <v>97.93</v>
      </c>
      <c r="S28" s="2"/>
      <c r="T28" s="2"/>
      <c r="U28" s="2"/>
      <c r="V28" s="2"/>
      <c r="W28" s="2"/>
      <c r="X28" s="2"/>
      <c r="Y28" s="2">
        <f t="shared" si="1"/>
        <v>97.93</v>
      </c>
      <c r="Z28" s="2"/>
      <c r="AA28" s="2"/>
      <c r="AB28" s="19"/>
      <c r="AC28" s="18">
        <f t="shared" si="4"/>
        <v>0</v>
      </c>
      <c r="AD28" s="19">
        <f t="shared" si="2"/>
        <v>6056.2199999999993</v>
      </c>
    </row>
    <row r="29" spans="1:30" x14ac:dyDescent="0.3">
      <c r="A29" t="s">
        <v>119</v>
      </c>
      <c r="B29" t="s">
        <v>56</v>
      </c>
      <c r="E29" s="18"/>
      <c r="F29" s="19"/>
      <c r="G29" s="2"/>
      <c r="H29" s="2"/>
      <c r="I29" s="2"/>
      <c r="J29" s="2"/>
      <c r="K29" s="2"/>
      <c r="L29" s="29">
        <f t="shared" si="3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>
        <f t="shared" si="1"/>
        <v>0</v>
      </c>
      <c r="Z29" s="2"/>
      <c r="AA29" s="2">
        <v>306</v>
      </c>
      <c r="AB29" s="19"/>
      <c r="AC29" s="18">
        <f t="shared" si="4"/>
        <v>306</v>
      </c>
      <c r="AD29" s="19">
        <f t="shared" si="2"/>
        <v>5750.2199999999993</v>
      </c>
    </row>
    <row r="30" spans="1:30" x14ac:dyDescent="0.3">
      <c r="B30" t="s">
        <v>131</v>
      </c>
      <c r="C30" t="s">
        <v>57</v>
      </c>
      <c r="D30" t="s">
        <v>141</v>
      </c>
      <c r="E30" s="18"/>
      <c r="F30" s="19">
        <v>306</v>
      </c>
      <c r="G30" s="2"/>
      <c r="H30" s="2"/>
      <c r="I30" s="2"/>
      <c r="J30" s="2"/>
      <c r="K30" s="2"/>
      <c r="L30" s="29"/>
      <c r="M30" s="2"/>
      <c r="N30" s="2"/>
      <c r="O30" s="2"/>
      <c r="P30" s="2">
        <v>306</v>
      </c>
      <c r="Q30" s="2"/>
      <c r="R30" s="2"/>
      <c r="S30" s="2"/>
      <c r="T30" s="2"/>
      <c r="U30" s="2"/>
      <c r="V30" s="2"/>
      <c r="W30" s="2"/>
      <c r="X30" s="2"/>
      <c r="Y30" s="2">
        <f t="shared" si="1"/>
        <v>306</v>
      </c>
      <c r="Z30" s="2"/>
      <c r="AA30" s="2"/>
      <c r="AB30" s="19"/>
      <c r="AC30" s="18">
        <f t="shared" si="4"/>
        <v>0</v>
      </c>
      <c r="AD30" s="19">
        <f t="shared" si="2"/>
        <v>5750.2199999999993</v>
      </c>
    </row>
    <row r="31" spans="1:30" x14ac:dyDescent="0.3">
      <c r="A31" t="s">
        <v>120</v>
      </c>
      <c r="B31" t="s">
        <v>113</v>
      </c>
      <c r="E31" s="18">
        <v>7.73</v>
      </c>
      <c r="F31" s="19"/>
      <c r="G31" s="2"/>
      <c r="H31" s="2"/>
      <c r="I31" s="2"/>
      <c r="J31" s="2"/>
      <c r="K31" s="2">
        <v>7.73</v>
      </c>
      <c r="L31" s="29">
        <f t="shared" si="3"/>
        <v>7.73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f t="shared" si="1"/>
        <v>0</v>
      </c>
      <c r="Z31" s="2"/>
      <c r="AA31" s="2"/>
      <c r="AB31" s="19"/>
      <c r="AC31" s="18">
        <f t="shared" si="4"/>
        <v>0</v>
      </c>
      <c r="AD31" s="19">
        <f t="shared" si="2"/>
        <v>5757.9499999999989</v>
      </c>
    </row>
    <row r="32" spans="1:30" x14ac:dyDescent="0.3">
      <c r="A32" t="s">
        <v>71</v>
      </c>
      <c r="B32" t="s">
        <v>56</v>
      </c>
      <c r="E32" s="18"/>
      <c r="F32" s="19"/>
      <c r="G32" s="2"/>
      <c r="H32" s="2"/>
      <c r="I32" s="2"/>
      <c r="J32" s="2"/>
      <c r="K32" s="2"/>
      <c r="L32" s="29">
        <f t="shared" si="3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f t="shared" si="1"/>
        <v>0</v>
      </c>
      <c r="Z32" s="2"/>
      <c r="AA32" s="2">
        <v>310.95</v>
      </c>
      <c r="AB32" s="19"/>
      <c r="AC32" s="18">
        <f t="shared" si="4"/>
        <v>310.95</v>
      </c>
      <c r="AD32" s="19">
        <f t="shared" si="2"/>
        <v>5446.9999999999991</v>
      </c>
    </row>
    <row r="33" spans="1:30" x14ac:dyDescent="0.3">
      <c r="B33" t="s">
        <v>68</v>
      </c>
      <c r="C33" t="s">
        <v>57</v>
      </c>
      <c r="D33" t="s">
        <v>142</v>
      </c>
      <c r="E33" s="18"/>
      <c r="F33" s="19">
        <v>310.95</v>
      </c>
      <c r="G33" s="2"/>
      <c r="H33" s="2"/>
      <c r="I33" s="2"/>
      <c r="J33" s="2"/>
      <c r="K33" s="2"/>
      <c r="L33" s="29">
        <f t="shared" si="3"/>
        <v>0</v>
      </c>
      <c r="M33" s="2">
        <v>310.95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f t="shared" si="1"/>
        <v>310.95</v>
      </c>
      <c r="Z33" s="2"/>
      <c r="AA33" s="2"/>
      <c r="AB33" s="19"/>
      <c r="AC33" s="18">
        <f t="shared" si="4"/>
        <v>0</v>
      </c>
      <c r="AD33" s="19">
        <f t="shared" si="2"/>
        <v>5446.9999999999991</v>
      </c>
    </row>
    <row r="34" spans="1:30" x14ac:dyDescent="0.3">
      <c r="A34" t="s">
        <v>72</v>
      </c>
      <c r="B34" t="s">
        <v>56</v>
      </c>
      <c r="E34" s="18"/>
      <c r="F34" s="19"/>
      <c r="G34" s="2"/>
      <c r="H34" s="2"/>
      <c r="I34" s="2"/>
      <c r="J34" s="2"/>
      <c r="K34" s="2"/>
      <c r="L34" s="29">
        <f t="shared" si="3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>
        <f t="shared" si="1"/>
        <v>0</v>
      </c>
      <c r="Z34" s="2"/>
      <c r="AA34" s="2">
        <v>90.21</v>
      </c>
      <c r="AB34" s="19"/>
      <c r="AC34" s="18">
        <f t="shared" si="4"/>
        <v>90.21</v>
      </c>
      <c r="AD34" s="19">
        <f t="shared" si="2"/>
        <v>5356.7899999999991</v>
      </c>
    </row>
    <row r="35" spans="1:30" x14ac:dyDescent="0.3">
      <c r="B35" t="s">
        <v>68</v>
      </c>
      <c r="C35" t="s">
        <v>57</v>
      </c>
      <c r="D35" t="s">
        <v>143</v>
      </c>
      <c r="E35" s="18"/>
      <c r="F35" s="19">
        <v>53.96</v>
      </c>
      <c r="G35" s="2"/>
      <c r="H35" s="2"/>
      <c r="I35" s="2"/>
      <c r="J35" s="2"/>
      <c r="K35" s="2"/>
      <c r="L35" s="29">
        <f t="shared" si="3"/>
        <v>0</v>
      </c>
      <c r="M35" s="2">
        <v>53.96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>
        <f t="shared" si="1"/>
        <v>53.96</v>
      </c>
      <c r="Z35" s="2"/>
      <c r="AA35" s="2"/>
      <c r="AB35" s="19"/>
      <c r="AC35" s="18">
        <f t="shared" si="4"/>
        <v>36.249999999999993</v>
      </c>
      <c r="AD35" s="19">
        <f t="shared" si="2"/>
        <v>5356.7899999999991</v>
      </c>
    </row>
    <row r="36" spans="1:30" x14ac:dyDescent="0.3">
      <c r="B36" t="s">
        <v>73</v>
      </c>
      <c r="C36" t="s">
        <v>57</v>
      </c>
      <c r="D36" t="s">
        <v>144</v>
      </c>
      <c r="E36" s="18"/>
      <c r="F36" s="19">
        <v>36.25</v>
      </c>
      <c r="G36" s="2"/>
      <c r="H36" s="2"/>
      <c r="I36" s="2"/>
      <c r="J36" s="2"/>
      <c r="K36" s="2"/>
      <c r="L36" s="29">
        <f t="shared" si="3"/>
        <v>0</v>
      </c>
      <c r="M36" s="2"/>
      <c r="N36" s="2"/>
      <c r="O36" s="2"/>
      <c r="P36" s="2"/>
      <c r="Q36" s="2"/>
      <c r="R36" s="2">
        <v>36.25</v>
      </c>
      <c r="S36" s="2"/>
      <c r="T36" s="2"/>
      <c r="U36" s="2"/>
      <c r="V36" s="2"/>
      <c r="W36" s="2"/>
      <c r="X36" s="2"/>
      <c r="Y36" s="2">
        <f t="shared" si="1"/>
        <v>36.25</v>
      </c>
      <c r="Z36" s="2"/>
      <c r="AA36" s="2"/>
      <c r="AB36" s="19"/>
      <c r="AC36" s="18">
        <f t="shared" si="4"/>
        <v>0</v>
      </c>
      <c r="AD36" s="19">
        <f t="shared" si="2"/>
        <v>5356.7899999999991</v>
      </c>
    </row>
    <row r="37" spans="1:30" x14ac:dyDescent="0.3">
      <c r="A37" t="s">
        <v>121</v>
      </c>
      <c r="B37" t="s">
        <v>113</v>
      </c>
      <c r="E37" s="18">
        <v>6.56</v>
      </c>
      <c r="F37" s="19"/>
      <c r="G37" s="2"/>
      <c r="H37" s="2"/>
      <c r="I37" s="2"/>
      <c r="J37" s="2"/>
      <c r="K37" s="2">
        <v>6.56</v>
      </c>
      <c r="L37" s="29">
        <f t="shared" si="3"/>
        <v>6.56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>
        <f t="shared" si="1"/>
        <v>0</v>
      </c>
      <c r="Z37" s="2"/>
      <c r="AA37" s="2"/>
      <c r="AB37" s="19"/>
      <c r="AC37" s="18">
        <f t="shared" si="4"/>
        <v>0</v>
      </c>
      <c r="AD37" s="19">
        <f>AD36+L37</f>
        <v>5363.3499999999995</v>
      </c>
    </row>
    <row r="38" spans="1:30" x14ac:dyDescent="0.3">
      <c r="A38" t="s">
        <v>74</v>
      </c>
      <c r="B38" t="s">
        <v>75</v>
      </c>
      <c r="C38" t="s">
        <v>76</v>
      </c>
      <c r="D38" t="s">
        <v>145</v>
      </c>
      <c r="E38" s="18">
        <v>2221.44</v>
      </c>
      <c r="F38" s="19"/>
      <c r="G38" s="2"/>
      <c r="H38" s="2">
        <v>2221.44</v>
      </c>
      <c r="I38" s="2"/>
      <c r="J38" s="2"/>
      <c r="K38" s="2"/>
      <c r="L38" s="29">
        <f t="shared" si="3"/>
        <v>2221.44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f t="shared" si="1"/>
        <v>0</v>
      </c>
      <c r="Z38" s="2"/>
      <c r="AA38" s="2"/>
      <c r="AB38" s="19"/>
      <c r="AC38" s="18">
        <f t="shared" si="4"/>
        <v>0</v>
      </c>
      <c r="AD38" s="19">
        <f>AD37</f>
        <v>5363.3499999999995</v>
      </c>
    </row>
    <row r="39" spans="1:30" x14ac:dyDescent="0.3">
      <c r="B39" t="s">
        <v>77</v>
      </c>
      <c r="E39" s="18"/>
      <c r="F39" s="19"/>
      <c r="G39" s="2"/>
      <c r="H39" s="2"/>
      <c r="I39" s="2"/>
      <c r="J39" s="2"/>
      <c r="K39" s="2"/>
      <c r="L39" s="29">
        <f t="shared" si="3"/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f t="shared" si="1"/>
        <v>0</v>
      </c>
      <c r="Z39" s="2"/>
      <c r="AA39" s="2">
        <v>2221.44</v>
      </c>
      <c r="AB39" s="19"/>
      <c r="AC39" s="18">
        <f>AC38+L38-AA39</f>
        <v>0</v>
      </c>
      <c r="AD39" s="36">
        <f>AD38+L38</f>
        <v>7584.7899999999991</v>
      </c>
    </row>
    <row r="40" spans="1:30" x14ac:dyDescent="0.3">
      <c r="A40" t="s">
        <v>78</v>
      </c>
      <c r="B40" t="s">
        <v>56</v>
      </c>
      <c r="E40" s="18"/>
      <c r="F40" s="19"/>
      <c r="G40" s="2"/>
      <c r="H40" s="2"/>
      <c r="I40" s="2"/>
      <c r="J40" s="2"/>
      <c r="K40" s="2"/>
      <c r="L40" s="29">
        <f t="shared" si="3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f t="shared" si="1"/>
        <v>0</v>
      </c>
      <c r="Z40" s="2"/>
      <c r="AA40" s="2">
        <v>42.38</v>
      </c>
      <c r="AB40" s="19"/>
      <c r="AC40" s="18">
        <f t="shared" si="4"/>
        <v>42.38</v>
      </c>
      <c r="AD40" s="36">
        <f>AD39+L39-AA40</f>
        <v>7542.4099999999989</v>
      </c>
    </row>
    <row r="41" spans="1:30" x14ac:dyDescent="0.3">
      <c r="B41" t="s">
        <v>79</v>
      </c>
      <c r="C41" t="s">
        <v>57</v>
      </c>
      <c r="D41" t="s">
        <v>146</v>
      </c>
      <c r="E41" s="18"/>
      <c r="F41" s="19">
        <v>42.38</v>
      </c>
      <c r="G41" s="2"/>
      <c r="H41" s="2"/>
      <c r="I41" s="2"/>
      <c r="J41" s="2"/>
      <c r="K41" s="2"/>
      <c r="L41" s="29">
        <f t="shared" si="3"/>
        <v>0</v>
      </c>
      <c r="M41" s="2"/>
      <c r="N41" s="2"/>
      <c r="O41" s="2"/>
      <c r="P41" s="2"/>
      <c r="Q41" s="2"/>
      <c r="R41" s="2">
        <v>42.38</v>
      </c>
      <c r="S41" s="2"/>
      <c r="T41" s="2"/>
      <c r="U41" s="2"/>
      <c r="V41" s="2"/>
      <c r="W41" s="2"/>
      <c r="X41" s="2"/>
      <c r="Y41" s="2">
        <f t="shared" ref="Y41:Y58" si="5">SUM(M41:X41)</f>
        <v>42.38</v>
      </c>
      <c r="Z41" s="2"/>
      <c r="AA41" s="2"/>
      <c r="AB41" s="19"/>
      <c r="AC41" s="18">
        <f t="shared" si="4"/>
        <v>0</v>
      </c>
      <c r="AD41" s="36">
        <f>AD40+L40</f>
        <v>7542.4099999999989</v>
      </c>
    </row>
    <row r="42" spans="1:30" x14ac:dyDescent="0.3">
      <c r="A42" t="s">
        <v>80</v>
      </c>
      <c r="B42" t="s">
        <v>75</v>
      </c>
      <c r="C42" t="s">
        <v>76</v>
      </c>
      <c r="D42" t="s">
        <v>147</v>
      </c>
      <c r="E42" s="18">
        <v>2979.29</v>
      </c>
      <c r="F42" s="19"/>
      <c r="G42" s="2">
        <v>2979.29</v>
      </c>
      <c r="H42" s="2"/>
      <c r="I42" s="2"/>
      <c r="J42" s="2"/>
      <c r="K42" s="2"/>
      <c r="L42" s="29">
        <f t="shared" si="3"/>
        <v>2979.29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>
        <f t="shared" si="5"/>
        <v>0</v>
      </c>
      <c r="Z42" s="2"/>
      <c r="AA42" s="2"/>
      <c r="AB42" s="19"/>
      <c r="AC42" s="18">
        <f>AC41+L42</f>
        <v>2979.29</v>
      </c>
      <c r="AD42" s="36">
        <f>AD41+L41</f>
        <v>7542.4099999999989</v>
      </c>
    </row>
    <row r="43" spans="1:30" x14ac:dyDescent="0.3">
      <c r="B43" t="s">
        <v>68</v>
      </c>
      <c r="C43" t="s">
        <v>57</v>
      </c>
      <c r="D43" t="s">
        <v>148</v>
      </c>
      <c r="E43" s="18"/>
      <c r="F43" s="19">
        <v>53.96</v>
      </c>
      <c r="G43" s="2"/>
      <c r="H43" s="2"/>
      <c r="I43" s="2"/>
      <c r="J43" s="2"/>
      <c r="K43" s="2"/>
      <c r="L43" s="29">
        <f t="shared" si="3"/>
        <v>0</v>
      </c>
      <c r="M43" s="2">
        <v>53.96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>
        <f t="shared" si="5"/>
        <v>53.96</v>
      </c>
      <c r="Z43" s="2"/>
      <c r="AA43" s="2"/>
      <c r="AB43" s="19"/>
      <c r="AC43" s="18">
        <f>AC42+-Y43</f>
        <v>2925.33</v>
      </c>
      <c r="AD43" s="36">
        <f>AD42+L45+AA44</f>
        <v>10476.73</v>
      </c>
    </row>
    <row r="44" spans="1:30" x14ac:dyDescent="0.3">
      <c r="B44" t="s">
        <v>77</v>
      </c>
      <c r="E44" s="18"/>
      <c r="F44" s="36"/>
      <c r="G44" s="2"/>
      <c r="H44" s="2"/>
      <c r="I44" s="2"/>
      <c r="J44" s="2"/>
      <c r="K44" s="2"/>
      <c r="L44" s="29">
        <f t="shared" si="3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>
        <f t="shared" si="5"/>
        <v>0</v>
      </c>
      <c r="Z44" s="2"/>
      <c r="AA44" s="2">
        <v>2925.33</v>
      </c>
      <c r="AB44" s="19"/>
      <c r="AC44" s="18">
        <f>AC43-AA44</f>
        <v>0</v>
      </c>
      <c r="AD44" s="36">
        <f>AD43+L46-AA46</f>
        <v>10425.539999999999</v>
      </c>
    </row>
    <row r="45" spans="1:30" x14ac:dyDescent="0.3">
      <c r="B45" t="s">
        <v>113</v>
      </c>
      <c r="E45" s="18">
        <v>8.99</v>
      </c>
      <c r="F45" s="36"/>
      <c r="G45" s="2"/>
      <c r="H45" s="2"/>
      <c r="I45" s="2"/>
      <c r="J45" s="2"/>
      <c r="K45" s="2">
        <v>8.99</v>
      </c>
      <c r="L45" s="29">
        <f t="shared" si="3"/>
        <v>8.99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>
        <f t="shared" si="5"/>
        <v>0</v>
      </c>
      <c r="Z45" s="2"/>
      <c r="AA45" s="2"/>
      <c r="AB45" s="19"/>
      <c r="AC45" s="18">
        <f t="shared" ref="AC45" si="6">AC44-AA45</f>
        <v>0</v>
      </c>
      <c r="AD45" s="36">
        <f>AD44+L47</f>
        <v>10425.539999999999</v>
      </c>
    </row>
    <row r="46" spans="1:30" x14ac:dyDescent="0.3">
      <c r="A46" t="s">
        <v>81</v>
      </c>
      <c r="B46" t="s">
        <v>56</v>
      </c>
      <c r="E46" s="18"/>
      <c r="F46" s="19"/>
      <c r="G46" s="2"/>
      <c r="H46" s="2"/>
      <c r="I46" s="2"/>
      <c r="J46" s="2"/>
      <c r="K46" s="2"/>
      <c r="L46" s="29">
        <f t="shared" si="3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>
        <f t="shared" si="5"/>
        <v>0</v>
      </c>
      <c r="Z46" s="2"/>
      <c r="AA46" s="2">
        <v>51.19</v>
      </c>
      <c r="AB46" s="19"/>
      <c r="AC46" s="18">
        <f>AC45+AA46</f>
        <v>51.19</v>
      </c>
      <c r="AD46" s="36">
        <f>AD45+L48</f>
        <v>10425.539999999999</v>
      </c>
    </row>
    <row r="47" spans="1:30" x14ac:dyDescent="0.3">
      <c r="B47" t="s">
        <v>82</v>
      </c>
      <c r="C47" t="s">
        <v>57</v>
      </c>
      <c r="D47" t="s">
        <v>149</v>
      </c>
      <c r="E47" s="18"/>
      <c r="F47" s="19">
        <v>51.19</v>
      </c>
      <c r="G47" s="2"/>
      <c r="H47" s="2"/>
      <c r="I47" s="2"/>
      <c r="J47" s="2"/>
      <c r="K47" s="2"/>
      <c r="L47" s="29"/>
      <c r="M47" s="2"/>
      <c r="N47" s="2"/>
      <c r="O47" s="2">
        <v>51.19</v>
      </c>
      <c r="P47" s="2"/>
      <c r="Q47" s="2"/>
      <c r="R47" s="2"/>
      <c r="S47" s="2"/>
      <c r="T47" s="2"/>
      <c r="U47" s="2"/>
      <c r="V47" s="2"/>
      <c r="W47" s="2"/>
      <c r="X47" s="2"/>
      <c r="Y47" s="2">
        <f t="shared" si="5"/>
        <v>51.19</v>
      </c>
      <c r="Z47" s="2"/>
      <c r="AA47" s="2"/>
      <c r="AB47" s="19"/>
      <c r="AC47" s="18">
        <f>AC46+AA47-AA46</f>
        <v>0</v>
      </c>
      <c r="AD47" s="36">
        <f>AD46+L49</f>
        <v>10425.539999999999</v>
      </c>
    </row>
    <row r="48" spans="1:30" x14ac:dyDescent="0.3">
      <c r="A48" t="s">
        <v>83</v>
      </c>
      <c r="B48" t="s">
        <v>56</v>
      </c>
      <c r="E48" s="37"/>
      <c r="F48" s="19"/>
      <c r="G48" s="2"/>
      <c r="H48" s="2"/>
      <c r="I48" s="2"/>
      <c r="J48" s="2"/>
      <c r="K48" s="2"/>
      <c r="L48" s="29">
        <f t="shared" si="3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>
        <f t="shared" si="5"/>
        <v>0</v>
      </c>
      <c r="Z48" s="2"/>
      <c r="AA48" s="2">
        <v>1470.91</v>
      </c>
      <c r="AB48" s="19"/>
      <c r="AC48" s="18">
        <f>AC47+AA48-AA47</f>
        <v>1470.91</v>
      </c>
      <c r="AD48" s="36">
        <f>AD47+L50-AA48</f>
        <v>8954.6299999999992</v>
      </c>
    </row>
    <row r="49" spans="1:34" x14ac:dyDescent="0.3">
      <c r="B49" t="s">
        <v>75</v>
      </c>
      <c r="C49" t="s">
        <v>57</v>
      </c>
      <c r="D49" t="s">
        <v>150</v>
      </c>
      <c r="E49" s="37"/>
      <c r="F49" s="19">
        <v>1410.91</v>
      </c>
      <c r="G49" s="2"/>
      <c r="H49" s="2"/>
      <c r="I49" s="2"/>
      <c r="J49" s="2"/>
      <c r="K49" s="2"/>
      <c r="L49" s="29">
        <f t="shared" si="3"/>
        <v>0</v>
      </c>
      <c r="M49" s="2"/>
      <c r="N49" s="2"/>
      <c r="O49" s="2"/>
      <c r="P49" s="2"/>
      <c r="Q49" s="2"/>
      <c r="R49" s="2"/>
      <c r="S49" s="2"/>
      <c r="T49" s="2"/>
      <c r="U49" s="2"/>
      <c r="V49" s="2">
        <v>1410.91</v>
      </c>
      <c r="W49" s="2"/>
      <c r="X49" s="2"/>
      <c r="Y49" s="2">
        <f t="shared" si="5"/>
        <v>1410.91</v>
      </c>
      <c r="Z49" s="2"/>
      <c r="AA49" s="2"/>
      <c r="AB49" s="19"/>
      <c r="AC49" s="18">
        <f>AC48-Y49</f>
        <v>60</v>
      </c>
      <c r="AD49" s="36">
        <f>AD48</f>
        <v>8954.6299999999992</v>
      </c>
    </row>
    <row r="50" spans="1:34" x14ac:dyDescent="0.3">
      <c r="B50" t="s">
        <v>75</v>
      </c>
      <c r="C50" t="s">
        <v>57</v>
      </c>
      <c r="D50" t="s">
        <v>151</v>
      </c>
      <c r="E50" s="37"/>
      <c r="F50" s="19">
        <v>60</v>
      </c>
      <c r="G50" s="2"/>
      <c r="H50" s="2"/>
      <c r="I50" s="2"/>
      <c r="J50" s="2"/>
      <c r="K50" s="2"/>
      <c r="L50" s="29">
        <f t="shared" si="3"/>
        <v>0</v>
      </c>
      <c r="M50" s="2"/>
      <c r="N50" s="2"/>
      <c r="O50" s="2">
        <v>60</v>
      </c>
      <c r="P50" s="2"/>
      <c r="Q50" s="2"/>
      <c r="R50" s="2"/>
      <c r="S50" s="2"/>
      <c r="T50" s="2"/>
      <c r="U50" s="2"/>
      <c r="V50" s="2"/>
      <c r="W50" s="2"/>
      <c r="X50" s="2"/>
      <c r="Y50" s="2">
        <f t="shared" si="5"/>
        <v>60</v>
      </c>
      <c r="Z50" s="2"/>
      <c r="AA50" s="2"/>
      <c r="AB50" s="19"/>
      <c r="AC50" s="18">
        <f>AC49-Y50</f>
        <v>0</v>
      </c>
      <c r="AD50" s="36">
        <f>AD49</f>
        <v>8954.6299999999992</v>
      </c>
    </row>
    <row r="51" spans="1:34" x14ac:dyDescent="0.3">
      <c r="A51" t="s">
        <v>84</v>
      </c>
      <c r="B51" t="s">
        <v>75</v>
      </c>
      <c r="C51" t="s">
        <v>57</v>
      </c>
      <c r="D51" t="s">
        <v>152</v>
      </c>
      <c r="E51" s="18">
        <v>298.5</v>
      </c>
      <c r="F51" s="19"/>
      <c r="G51" s="2"/>
      <c r="H51" s="2">
        <v>298.5</v>
      </c>
      <c r="I51" s="2"/>
      <c r="J51" s="2"/>
      <c r="K51" s="2"/>
      <c r="L51" s="29">
        <f t="shared" si="3"/>
        <v>298.5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>
        <f t="shared" si="5"/>
        <v>0</v>
      </c>
      <c r="Z51" s="2"/>
      <c r="AA51" s="2"/>
      <c r="AB51" s="19"/>
      <c r="AC51" s="18">
        <f>AC50-Y51</f>
        <v>0</v>
      </c>
      <c r="AD51" s="36">
        <f>AD50</f>
        <v>8954.6299999999992</v>
      </c>
    </row>
    <row r="52" spans="1:34" x14ac:dyDescent="0.3">
      <c r="B52" t="s">
        <v>77</v>
      </c>
      <c r="E52" s="18"/>
      <c r="F52" s="19"/>
      <c r="G52" s="2"/>
      <c r="H52" s="2"/>
      <c r="I52" s="2"/>
      <c r="J52" s="2"/>
      <c r="K52" s="2"/>
      <c r="L52" s="29">
        <f t="shared" si="3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>
        <f t="shared" si="5"/>
        <v>0</v>
      </c>
      <c r="Z52" s="2"/>
      <c r="AA52" s="2">
        <v>298.5</v>
      </c>
      <c r="AB52" s="19"/>
      <c r="AC52" s="18">
        <f>AC51+L51-AA52</f>
        <v>0</v>
      </c>
      <c r="AD52" s="36">
        <f>AD51+AA52</f>
        <v>9253.1299999999992</v>
      </c>
    </row>
    <row r="53" spans="1:34" x14ac:dyDescent="0.3">
      <c r="A53" t="s">
        <v>85</v>
      </c>
      <c r="B53" t="s">
        <v>56</v>
      </c>
      <c r="E53" s="37"/>
      <c r="F53" s="19"/>
      <c r="G53" s="2"/>
      <c r="H53" s="2"/>
      <c r="I53" s="2"/>
      <c r="J53" s="2"/>
      <c r="K53" s="2"/>
      <c r="L53" s="29">
        <f t="shared" si="3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>
        <f t="shared" si="5"/>
        <v>0</v>
      </c>
      <c r="Z53" s="2"/>
      <c r="AA53" s="2">
        <v>50</v>
      </c>
      <c r="AB53" s="19"/>
      <c r="AC53" s="18">
        <f>AC52+L52+AA53</f>
        <v>50</v>
      </c>
      <c r="AD53" s="36">
        <f>AD52-AA53</f>
        <v>9203.1299999999992</v>
      </c>
      <c r="AH53" t="s">
        <v>49</v>
      </c>
    </row>
    <row r="54" spans="1:34" x14ac:dyDescent="0.3">
      <c r="B54" t="s">
        <v>86</v>
      </c>
      <c r="C54" t="s">
        <v>57</v>
      </c>
      <c r="D54" t="s">
        <v>153</v>
      </c>
      <c r="E54" s="18"/>
      <c r="F54" s="19">
        <v>50</v>
      </c>
      <c r="G54" s="2"/>
      <c r="H54" s="2"/>
      <c r="I54" s="2"/>
      <c r="J54" s="2"/>
      <c r="K54" s="2"/>
      <c r="L54" s="29">
        <f t="shared" si="3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50</v>
      </c>
      <c r="X54" s="2"/>
      <c r="Y54" s="2">
        <f t="shared" si="5"/>
        <v>50</v>
      </c>
      <c r="Z54" s="2"/>
      <c r="AA54" s="2"/>
      <c r="AB54" s="19"/>
      <c r="AC54" s="18">
        <f>AC53+L53-Y54</f>
        <v>0</v>
      </c>
      <c r="AD54" s="36">
        <f>AD53-AA54</f>
        <v>9203.1299999999992</v>
      </c>
    </row>
    <row r="55" spans="1:34" x14ac:dyDescent="0.3">
      <c r="A55" t="s">
        <v>87</v>
      </c>
      <c r="B55" t="s">
        <v>56</v>
      </c>
      <c r="E55" s="18"/>
      <c r="F55" s="19"/>
      <c r="G55" s="2"/>
      <c r="H55" s="2"/>
      <c r="I55" s="2"/>
      <c r="J55" s="2"/>
      <c r="K55" s="2"/>
      <c r="L55" s="29">
        <f t="shared" si="3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>
        <f t="shared" si="5"/>
        <v>0</v>
      </c>
      <c r="Z55" s="2"/>
      <c r="AA55" s="2">
        <v>267.56</v>
      </c>
      <c r="AB55" s="19"/>
      <c r="AC55" s="18">
        <f>AC54+AA55</f>
        <v>267.56</v>
      </c>
      <c r="AD55" s="19">
        <f>AD54-AA55</f>
        <v>8935.57</v>
      </c>
    </row>
    <row r="56" spans="1:34" x14ac:dyDescent="0.3">
      <c r="B56" t="s">
        <v>63</v>
      </c>
      <c r="C56" t="s">
        <v>57</v>
      </c>
      <c r="D56" t="s">
        <v>154</v>
      </c>
      <c r="E56" s="18"/>
      <c r="F56" s="19">
        <v>213.6</v>
      </c>
      <c r="G56" s="2"/>
      <c r="H56" s="2"/>
      <c r="I56" s="2"/>
      <c r="J56" s="2"/>
      <c r="K56" s="2"/>
      <c r="L56" s="29">
        <f t="shared" si="3"/>
        <v>0</v>
      </c>
      <c r="M56" s="2">
        <v>213.6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>
        <f t="shared" si="5"/>
        <v>213.6</v>
      </c>
      <c r="Z56" s="2"/>
      <c r="AA56" s="2"/>
      <c r="AB56" s="19"/>
      <c r="AC56" s="18">
        <f>AC55-Y56</f>
        <v>53.960000000000008</v>
      </c>
      <c r="AD56" s="19">
        <f t="shared" ref="AD56:AD57" si="7">AD55-AA56</f>
        <v>8935.57</v>
      </c>
    </row>
    <row r="57" spans="1:34" x14ac:dyDescent="0.3">
      <c r="B57" t="s">
        <v>68</v>
      </c>
      <c r="D57" t="s">
        <v>155</v>
      </c>
      <c r="E57" s="18"/>
      <c r="F57" s="19">
        <v>53.96</v>
      </c>
      <c r="G57" s="2"/>
      <c r="H57" s="2"/>
      <c r="I57" s="2"/>
      <c r="J57" s="2"/>
      <c r="K57" s="2"/>
      <c r="L57" s="29">
        <f t="shared" si="3"/>
        <v>0</v>
      </c>
      <c r="M57" s="2">
        <v>53.96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>
        <f t="shared" si="5"/>
        <v>53.96</v>
      </c>
      <c r="Z57" s="2"/>
      <c r="AA57" s="2"/>
      <c r="AB57" s="19"/>
      <c r="AC57" s="18">
        <f>AC56-Y57</f>
        <v>0</v>
      </c>
      <c r="AD57" s="19">
        <f t="shared" si="7"/>
        <v>8935.57</v>
      </c>
    </row>
    <row r="58" spans="1:34" x14ac:dyDescent="0.3">
      <c r="A58" t="s">
        <v>122</v>
      </c>
      <c r="B58" t="s">
        <v>113</v>
      </c>
      <c r="E58" s="18">
        <v>11.1</v>
      </c>
      <c r="F58" s="19"/>
      <c r="G58" s="2"/>
      <c r="H58" s="2"/>
      <c r="I58" s="2"/>
      <c r="J58" s="2"/>
      <c r="K58" s="2">
        <v>11.1</v>
      </c>
      <c r="L58" s="29">
        <f t="shared" si="3"/>
        <v>11.1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>
        <f t="shared" si="5"/>
        <v>0</v>
      </c>
      <c r="Z58" s="2"/>
      <c r="AA58" s="2"/>
      <c r="AB58" s="19"/>
      <c r="AC58" s="18">
        <f>AC57-Y58</f>
        <v>0</v>
      </c>
      <c r="AD58" s="19">
        <f>AD57-AA58+L58</f>
        <v>8946.67</v>
      </c>
    </row>
    <row r="59" spans="1:34" x14ac:dyDescent="0.3">
      <c r="A59" t="s">
        <v>123</v>
      </c>
      <c r="B59" t="s">
        <v>63</v>
      </c>
      <c r="D59" t="s">
        <v>156</v>
      </c>
      <c r="E59" s="18">
        <v>748.38</v>
      </c>
      <c r="F59" s="19"/>
      <c r="G59" s="2"/>
      <c r="H59" s="2"/>
      <c r="I59" s="2"/>
      <c r="J59" s="2">
        <v>748.38</v>
      </c>
      <c r="K59" s="2"/>
      <c r="L59" s="29">
        <f t="shared" si="3"/>
        <v>748.38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9"/>
      <c r="AC59" s="18">
        <f t="shared" ref="AC59:AC60" si="8">AC58-Y59</f>
        <v>0</v>
      </c>
      <c r="AD59" s="19">
        <f>AD58-AA59+L59</f>
        <v>9695.0499999999993</v>
      </c>
    </row>
    <row r="60" spans="1:34" x14ac:dyDescent="0.3">
      <c r="A60" t="s">
        <v>124</v>
      </c>
      <c r="B60" t="s">
        <v>113</v>
      </c>
      <c r="E60" s="18">
        <v>9.76</v>
      </c>
      <c r="F60" s="19"/>
      <c r="G60" s="2"/>
      <c r="H60" s="2"/>
      <c r="I60" s="2"/>
      <c r="J60" s="2"/>
      <c r="K60" s="2">
        <v>9.76</v>
      </c>
      <c r="L60" s="29">
        <f t="shared" si="3"/>
        <v>9.76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9"/>
      <c r="AC60" s="18">
        <f t="shared" si="8"/>
        <v>0</v>
      </c>
      <c r="AD60" s="19">
        <f>AD59-AA60</f>
        <v>9695.0499999999993</v>
      </c>
    </row>
    <row r="61" spans="1:34" x14ac:dyDescent="0.3">
      <c r="A61" t="s">
        <v>88</v>
      </c>
      <c r="B61" t="s">
        <v>56</v>
      </c>
      <c r="E61" s="18"/>
      <c r="F61" s="19"/>
      <c r="G61" s="2"/>
      <c r="H61" s="2"/>
      <c r="I61" s="2"/>
      <c r="J61" s="2"/>
      <c r="K61" s="2"/>
      <c r="L61" s="29">
        <f t="shared" si="3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>
        <f>SUM(M61:X61)</f>
        <v>0</v>
      </c>
      <c r="Z61" s="2"/>
      <c r="AA61" s="2">
        <v>116.5</v>
      </c>
      <c r="AB61" s="19"/>
      <c r="AC61" s="18">
        <f>AC60-Y61+AA61</f>
        <v>116.5</v>
      </c>
      <c r="AD61" s="19">
        <f>AD60+L60</f>
        <v>9704.81</v>
      </c>
    </row>
    <row r="62" spans="1:34" x14ac:dyDescent="0.3">
      <c r="B62" t="s">
        <v>89</v>
      </c>
      <c r="C62" t="s">
        <v>57</v>
      </c>
      <c r="D62" t="s">
        <v>157</v>
      </c>
      <c r="E62" s="18"/>
      <c r="F62" s="19">
        <v>116.5</v>
      </c>
      <c r="G62" s="2"/>
      <c r="H62" s="2"/>
      <c r="I62" s="2"/>
      <c r="J62" s="2"/>
      <c r="K62" s="2"/>
      <c r="L62" s="29">
        <f t="shared" si="3"/>
        <v>0</v>
      </c>
      <c r="M62" s="2"/>
      <c r="N62" s="2"/>
      <c r="O62" s="2"/>
      <c r="P62" s="2"/>
      <c r="Q62" s="2"/>
      <c r="R62" s="2">
        <v>116.5</v>
      </c>
      <c r="S62" s="2"/>
      <c r="T62" s="2"/>
      <c r="U62" s="2"/>
      <c r="V62" s="2"/>
      <c r="W62" s="2"/>
      <c r="X62" s="2"/>
      <c r="Y62" s="2">
        <f>SUM(M62:X62)</f>
        <v>116.5</v>
      </c>
      <c r="Z62" s="2"/>
      <c r="AA62" s="2"/>
      <c r="AB62" s="19"/>
      <c r="AC62" s="18">
        <f>AC61-Y62+AA62</f>
        <v>0</v>
      </c>
      <c r="AD62" s="19">
        <f>AD61+L61-AA61</f>
        <v>9588.31</v>
      </c>
    </row>
    <row r="63" spans="1:34" x14ac:dyDescent="0.3">
      <c r="A63" t="s">
        <v>90</v>
      </c>
      <c r="B63" t="s">
        <v>56</v>
      </c>
      <c r="E63" s="18"/>
      <c r="F63" s="19"/>
      <c r="G63" s="2"/>
      <c r="H63" s="2"/>
      <c r="I63" s="2"/>
      <c r="J63" s="2"/>
      <c r="K63" s="2"/>
      <c r="L63" s="29">
        <f t="shared" si="3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f>SUM(M63:X63)</f>
        <v>0</v>
      </c>
      <c r="Z63" s="2"/>
      <c r="AA63" s="2">
        <v>430</v>
      </c>
      <c r="AB63" s="19"/>
      <c r="AC63" s="18">
        <f>AC62+AA63</f>
        <v>430</v>
      </c>
      <c r="AD63" s="19">
        <f>AD62-AA63</f>
        <v>9158.31</v>
      </c>
    </row>
    <row r="64" spans="1:34" x14ac:dyDescent="0.3">
      <c r="B64" t="s">
        <v>91</v>
      </c>
      <c r="C64" t="s">
        <v>57</v>
      </c>
      <c r="D64" t="s">
        <v>158</v>
      </c>
      <c r="E64" s="18"/>
      <c r="F64" s="19">
        <v>430</v>
      </c>
      <c r="G64" s="2"/>
      <c r="H64" s="2"/>
      <c r="I64" s="2"/>
      <c r="J64" s="2"/>
      <c r="K64" s="2"/>
      <c r="L64" s="29">
        <f t="shared" si="3"/>
        <v>0</v>
      </c>
      <c r="M64" s="2"/>
      <c r="N64" s="2"/>
      <c r="O64" s="2">
        <v>430</v>
      </c>
      <c r="P64" s="2"/>
      <c r="Q64" s="2"/>
      <c r="R64" s="2"/>
      <c r="S64" s="2"/>
      <c r="T64" s="2"/>
      <c r="U64" s="2"/>
      <c r="V64" s="2"/>
      <c r="W64" s="2"/>
      <c r="X64" s="2"/>
      <c r="Y64" s="2">
        <f>SUM(M64:X64)</f>
        <v>430</v>
      </c>
      <c r="Z64" s="2"/>
      <c r="AA64" s="2"/>
      <c r="AB64" s="19"/>
      <c r="AC64" s="18">
        <f>AC63-Y64</f>
        <v>0</v>
      </c>
      <c r="AD64" s="19">
        <f>AD63-AA64</f>
        <v>9158.31</v>
      </c>
    </row>
    <row r="65" spans="1:30" x14ac:dyDescent="0.3">
      <c r="A65" t="s">
        <v>92</v>
      </c>
      <c r="B65" t="s">
        <v>56</v>
      </c>
      <c r="E65" s="18"/>
      <c r="F65" s="19"/>
      <c r="G65" s="2"/>
      <c r="H65" s="2"/>
      <c r="I65" s="2"/>
      <c r="J65" s="2"/>
      <c r="K65" s="2"/>
      <c r="L65" s="29">
        <f t="shared" si="3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>
        <v>107.12</v>
      </c>
      <c r="AB65" s="19"/>
      <c r="AC65" s="18">
        <f>AC64+AA65</f>
        <v>107.12</v>
      </c>
      <c r="AD65" s="19">
        <f t="shared" ref="AD65:AD74" si="9">AD64-AA65+L67</f>
        <v>9062.2899999999991</v>
      </c>
    </row>
    <row r="66" spans="1:30" x14ac:dyDescent="0.3">
      <c r="B66" t="s">
        <v>68</v>
      </c>
      <c r="C66" t="s">
        <v>57</v>
      </c>
      <c r="D66" t="s">
        <v>159</v>
      </c>
      <c r="E66" s="18"/>
      <c r="F66" s="19">
        <v>107.12</v>
      </c>
      <c r="G66" s="2"/>
      <c r="H66" s="2"/>
      <c r="I66" s="2"/>
      <c r="J66" s="2"/>
      <c r="K66" s="2"/>
      <c r="L66" s="29">
        <f t="shared" si="3"/>
        <v>0</v>
      </c>
      <c r="M66" s="2">
        <v>107.12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>
        <f>SUM(M66:X66)</f>
        <v>107.12</v>
      </c>
      <c r="Z66" s="2"/>
      <c r="AA66" s="2"/>
      <c r="AB66" s="19"/>
      <c r="AC66" s="18">
        <f>AC65-Y66</f>
        <v>0</v>
      </c>
      <c r="AD66" s="19">
        <f t="shared" si="9"/>
        <v>9062.2899999999991</v>
      </c>
    </row>
    <row r="67" spans="1:30" x14ac:dyDescent="0.3">
      <c r="B67" t="s">
        <v>113</v>
      </c>
      <c r="E67" s="18">
        <v>11.1</v>
      </c>
      <c r="F67" s="19"/>
      <c r="G67" s="2"/>
      <c r="H67" s="2"/>
      <c r="I67" s="2"/>
      <c r="J67" s="2"/>
      <c r="K67" s="2">
        <v>11.1</v>
      </c>
      <c r="L67" s="29">
        <f t="shared" si="3"/>
        <v>11.1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19"/>
      <c r="AC67" s="18">
        <f t="shared" ref="AC67" si="10">AC66-Y67</f>
        <v>0</v>
      </c>
      <c r="AD67" s="19">
        <f t="shared" si="9"/>
        <v>9062.2899999999991</v>
      </c>
    </row>
    <row r="68" spans="1:30" x14ac:dyDescent="0.3">
      <c r="A68" t="s">
        <v>93</v>
      </c>
      <c r="B68" t="s">
        <v>56</v>
      </c>
      <c r="E68" s="18"/>
      <c r="F68" s="19"/>
      <c r="G68" s="2"/>
      <c r="H68" s="2"/>
      <c r="I68" s="2"/>
      <c r="J68" s="2"/>
      <c r="K68" s="2"/>
      <c r="L68" s="29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>
        <f t="shared" ref="Y68:Y76" si="11">SUM(M68:X68)</f>
        <v>0</v>
      </c>
      <c r="Z68" s="2"/>
      <c r="AA68" s="2">
        <v>252</v>
      </c>
      <c r="AB68" s="19"/>
      <c r="AC68" s="18">
        <f>AC67-Y68+AA68</f>
        <v>252</v>
      </c>
      <c r="AD68" s="19">
        <f t="shared" si="9"/>
        <v>8810.2899999999991</v>
      </c>
    </row>
    <row r="69" spans="1:30" x14ac:dyDescent="0.3">
      <c r="B69" t="s">
        <v>94</v>
      </c>
      <c r="C69" t="s">
        <v>57</v>
      </c>
      <c r="D69" t="s">
        <v>160</v>
      </c>
      <c r="E69" s="18"/>
      <c r="F69" s="19">
        <v>252</v>
      </c>
      <c r="G69" s="2"/>
      <c r="H69" s="2"/>
      <c r="I69" s="2"/>
      <c r="J69" s="2"/>
      <c r="K69" s="2"/>
      <c r="L69" s="29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>
        <v>252</v>
      </c>
      <c r="W69" s="2"/>
      <c r="X69" s="2"/>
      <c r="Y69" s="2">
        <f t="shared" si="11"/>
        <v>252</v>
      </c>
      <c r="Z69" s="2"/>
      <c r="AA69" s="2"/>
      <c r="AB69" s="19"/>
      <c r="AC69" s="18">
        <f>AC68-Y69+AA69</f>
        <v>0</v>
      </c>
      <c r="AD69" s="19">
        <f t="shared" si="9"/>
        <v>8810.2899999999991</v>
      </c>
    </row>
    <row r="70" spans="1:30" x14ac:dyDescent="0.3">
      <c r="A70" t="s">
        <v>95</v>
      </c>
      <c r="B70" t="s">
        <v>56</v>
      </c>
      <c r="E70" s="18"/>
      <c r="F70" s="19"/>
      <c r="G70" s="2"/>
      <c r="H70" s="2"/>
      <c r="I70" s="2"/>
      <c r="J70" s="2"/>
      <c r="K70" s="2"/>
      <c r="L70" s="26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>
        <f t="shared" si="11"/>
        <v>0</v>
      </c>
      <c r="Z70" s="2"/>
      <c r="AA70" s="2">
        <v>64.989999999999995</v>
      </c>
      <c r="AB70" s="19"/>
      <c r="AC70" s="18">
        <f>AC69+AA70</f>
        <v>64.989999999999995</v>
      </c>
      <c r="AD70" s="19">
        <f t="shared" si="9"/>
        <v>8745.2999999999993</v>
      </c>
    </row>
    <row r="71" spans="1:30" x14ac:dyDescent="0.3">
      <c r="B71" t="s">
        <v>91</v>
      </c>
      <c r="C71" t="s">
        <v>57</v>
      </c>
      <c r="D71" t="s">
        <v>161</v>
      </c>
      <c r="E71" s="18"/>
      <c r="F71" s="19">
        <v>64.989999999999995</v>
      </c>
      <c r="G71" s="2"/>
      <c r="H71" s="2"/>
      <c r="I71" s="2"/>
      <c r="J71" s="2"/>
      <c r="K71" s="2"/>
      <c r="L71" s="26">
        <f t="shared" si="3"/>
        <v>0</v>
      </c>
      <c r="M71" s="2"/>
      <c r="N71" s="2"/>
      <c r="O71" s="2"/>
      <c r="P71" s="2"/>
      <c r="Q71" s="2"/>
      <c r="R71" s="2"/>
      <c r="S71" s="2">
        <v>64.989999999999995</v>
      </c>
      <c r="T71" s="2"/>
      <c r="U71" s="2"/>
      <c r="V71" s="2"/>
      <c r="W71" s="2"/>
      <c r="X71" s="2"/>
      <c r="Y71" s="2">
        <f t="shared" si="11"/>
        <v>64.989999999999995</v>
      </c>
      <c r="Z71" s="2"/>
      <c r="AA71" s="2"/>
      <c r="AB71" s="19"/>
      <c r="AC71" s="18">
        <f>AC70-Y71</f>
        <v>0</v>
      </c>
      <c r="AD71" s="19">
        <f t="shared" si="9"/>
        <v>8745.2999999999993</v>
      </c>
    </row>
    <row r="72" spans="1:30" x14ac:dyDescent="0.3">
      <c r="A72" t="s">
        <v>96</v>
      </c>
      <c r="B72" t="s">
        <v>56</v>
      </c>
      <c r="E72" s="18"/>
      <c r="F72" s="19"/>
      <c r="G72" s="2"/>
      <c r="H72" s="2"/>
      <c r="I72" s="2"/>
      <c r="J72" s="2"/>
      <c r="K72" s="2"/>
      <c r="L72" s="26">
        <f t="shared" si="3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>
        <f t="shared" si="11"/>
        <v>0</v>
      </c>
      <c r="Z72" s="2"/>
      <c r="AA72" s="2">
        <v>140</v>
      </c>
      <c r="AB72" s="19"/>
      <c r="AC72" s="18">
        <f>AC71+AA72</f>
        <v>140</v>
      </c>
      <c r="AD72" s="19">
        <f t="shared" si="9"/>
        <v>8605.2999999999993</v>
      </c>
    </row>
    <row r="73" spans="1:30" x14ac:dyDescent="0.3">
      <c r="B73" t="s">
        <v>97</v>
      </c>
      <c r="C73" t="s">
        <v>57</v>
      </c>
      <c r="D73" t="s">
        <v>162</v>
      </c>
      <c r="E73" s="18"/>
      <c r="F73" s="19">
        <v>140</v>
      </c>
      <c r="G73" s="2"/>
      <c r="H73" s="2"/>
      <c r="I73" s="2"/>
      <c r="J73" s="2"/>
      <c r="K73" s="2"/>
      <c r="L73" s="26">
        <f t="shared" ref="L73:L103" si="12">SUM(G73:K73)</f>
        <v>0</v>
      </c>
      <c r="M73" s="2"/>
      <c r="N73" s="2"/>
      <c r="O73" s="2"/>
      <c r="P73" s="2"/>
      <c r="Q73" s="2"/>
      <c r="R73" s="2">
        <v>140</v>
      </c>
      <c r="S73" s="2"/>
      <c r="T73" s="2"/>
      <c r="U73" s="2"/>
      <c r="V73" s="2"/>
      <c r="W73" s="2"/>
      <c r="X73" s="2"/>
      <c r="Y73" s="2">
        <f t="shared" si="11"/>
        <v>140</v>
      </c>
      <c r="Z73" s="2"/>
      <c r="AA73" s="2"/>
      <c r="AB73" s="19"/>
      <c r="AC73" s="18">
        <f>AC72-Y73</f>
        <v>0</v>
      </c>
      <c r="AD73" s="19">
        <f t="shared" si="9"/>
        <v>8605.2999999999993</v>
      </c>
    </row>
    <row r="74" spans="1:30" x14ac:dyDescent="0.3">
      <c r="A74" t="s">
        <v>98</v>
      </c>
      <c r="B74" t="s">
        <v>56</v>
      </c>
      <c r="E74" s="18"/>
      <c r="F74" s="19"/>
      <c r="G74" s="2"/>
      <c r="H74" s="2"/>
      <c r="I74" s="2"/>
      <c r="J74" s="2"/>
      <c r="K74" s="2"/>
      <c r="L74" s="29">
        <f t="shared" si="12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>
        <f t="shared" si="11"/>
        <v>0</v>
      </c>
      <c r="Z74" s="2"/>
      <c r="AA74" s="2">
        <v>408</v>
      </c>
      <c r="AB74" s="19"/>
      <c r="AC74" s="18">
        <f>AC73+AA74</f>
        <v>408</v>
      </c>
      <c r="AD74" s="19">
        <f t="shared" si="9"/>
        <v>8197.2999999999993</v>
      </c>
    </row>
    <row r="75" spans="1:30" x14ac:dyDescent="0.3">
      <c r="B75" t="s">
        <v>99</v>
      </c>
      <c r="C75" t="s">
        <v>57</v>
      </c>
      <c r="D75" t="s">
        <v>163</v>
      </c>
      <c r="E75" s="18"/>
      <c r="F75" s="19">
        <v>408</v>
      </c>
      <c r="G75" s="2"/>
      <c r="H75" s="2"/>
      <c r="I75" s="2"/>
      <c r="J75" s="2"/>
      <c r="K75" s="2"/>
      <c r="L75" s="29">
        <f t="shared" si="12"/>
        <v>0</v>
      </c>
      <c r="M75" s="2"/>
      <c r="N75" s="2"/>
      <c r="O75" s="2"/>
      <c r="P75" s="2"/>
      <c r="Q75" s="2"/>
      <c r="R75" s="2"/>
      <c r="S75" s="2"/>
      <c r="T75" s="2"/>
      <c r="U75" s="2"/>
      <c r="V75" s="2">
        <v>408</v>
      </c>
      <c r="W75" s="2"/>
      <c r="X75" s="2"/>
      <c r="Y75" s="2">
        <f t="shared" si="11"/>
        <v>408</v>
      </c>
      <c r="Z75" s="2"/>
      <c r="AA75" s="2"/>
      <c r="AB75" s="19"/>
      <c r="AC75" s="18">
        <f>AC74-Y75</f>
        <v>0</v>
      </c>
      <c r="AD75" s="19">
        <f>AD74-AA75</f>
        <v>8197.2999999999993</v>
      </c>
    </row>
    <row r="76" spans="1:30" x14ac:dyDescent="0.3">
      <c r="A76" t="s">
        <v>100</v>
      </c>
      <c r="B76" t="s">
        <v>56</v>
      </c>
      <c r="E76" s="18"/>
      <c r="F76" s="19"/>
      <c r="G76" s="2"/>
      <c r="H76" s="2"/>
      <c r="I76" s="2"/>
      <c r="J76" s="2"/>
      <c r="K76" s="2"/>
      <c r="L76" s="29">
        <f t="shared" si="12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f t="shared" si="11"/>
        <v>0</v>
      </c>
      <c r="Z76" s="2"/>
      <c r="AA76" s="2">
        <v>310.26</v>
      </c>
      <c r="AB76" s="19"/>
      <c r="AC76" s="18">
        <f>AC75+AA76</f>
        <v>310.26</v>
      </c>
      <c r="AD76" s="19">
        <f t="shared" ref="AD76:AD78" si="13">AD75-AA76</f>
        <v>7887.0399999999991</v>
      </c>
    </row>
    <row r="77" spans="1:30" x14ac:dyDescent="0.3">
      <c r="A77" t="s">
        <v>125</v>
      </c>
      <c r="B77" t="s">
        <v>113</v>
      </c>
      <c r="E77" s="18">
        <v>9.7100000000000009</v>
      </c>
      <c r="F77" s="19"/>
      <c r="G77" s="2"/>
      <c r="H77" s="2"/>
      <c r="I77" s="2"/>
      <c r="J77" s="2"/>
      <c r="K77" s="2">
        <v>9.7100000000000009</v>
      </c>
      <c r="L77" s="29">
        <f t="shared" si="12"/>
        <v>9.7100000000000009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19"/>
      <c r="AC77" s="18">
        <f>AC76+AA77</f>
        <v>310.26</v>
      </c>
      <c r="AD77" s="19">
        <f>AD76-AA77+L77</f>
        <v>7896.7499999999991</v>
      </c>
    </row>
    <row r="78" spans="1:30" x14ac:dyDescent="0.3">
      <c r="B78" t="s">
        <v>101</v>
      </c>
      <c r="C78" t="s">
        <v>57</v>
      </c>
      <c r="D78" t="s">
        <v>164</v>
      </c>
      <c r="E78" s="18"/>
      <c r="F78" s="19">
        <v>310.26</v>
      </c>
      <c r="G78" s="2"/>
      <c r="H78" s="2"/>
      <c r="I78" s="2"/>
      <c r="J78" s="2"/>
      <c r="K78" s="2"/>
      <c r="L78" s="29"/>
      <c r="M78" s="2"/>
      <c r="N78" s="2"/>
      <c r="O78" s="2"/>
      <c r="P78" s="2"/>
      <c r="Q78" s="2"/>
      <c r="R78" s="2"/>
      <c r="S78" s="2">
        <v>310.26</v>
      </c>
      <c r="T78" s="2"/>
      <c r="U78" s="2"/>
      <c r="V78" s="2"/>
      <c r="W78" s="2"/>
      <c r="X78" s="2"/>
      <c r="Y78" s="2">
        <f>SUM(M78:X78)</f>
        <v>310.26</v>
      </c>
      <c r="Z78" s="2"/>
      <c r="AA78" s="2"/>
      <c r="AB78" s="19"/>
      <c r="AC78" s="18">
        <f>AC77-Y78</f>
        <v>0</v>
      </c>
      <c r="AD78" s="19">
        <f t="shared" si="13"/>
        <v>7896.7499999999991</v>
      </c>
    </row>
    <row r="79" spans="1:30" x14ac:dyDescent="0.3">
      <c r="A79" t="s">
        <v>102</v>
      </c>
      <c r="B79" t="s">
        <v>56</v>
      </c>
      <c r="E79" s="18"/>
      <c r="F79" s="19"/>
      <c r="G79" s="2"/>
      <c r="H79" s="2"/>
      <c r="I79" s="2"/>
      <c r="J79" s="2"/>
      <c r="K79" s="2"/>
      <c r="L79" s="26">
        <f t="shared" si="12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>
        <f>SUM(M79:X79)</f>
        <v>0</v>
      </c>
      <c r="Z79" s="2"/>
      <c r="AA79" s="2">
        <v>245.18</v>
      </c>
      <c r="AB79" s="19"/>
      <c r="AC79" s="18">
        <f>AC78+AA79</f>
        <v>245.18</v>
      </c>
      <c r="AD79" s="19">
        <f>AD78-AA79</f>
        <v>7651.5699999999988</v>
      </c>
    </row>
    <row r="80" spans="1:30" x14ac:dyDescent="0.3">
      <c r="B80" t="s">
        <v>68</v>
      </c>
      <c r="C80" t="s">
        <v>57</v>
      </c>
      <c r="D80" t="s">
        <v>165</v>
      </c>
      <c r="E80" s="18"/>
      <c r="F80" s="19">
        <v>97.39</v>
      </c>
      <c r="G80" s="2"/>
      <c r="H80" s="2"/>
      <c r="I80" s="2"/>
      <c r="J80" s="2"/>
      <c r="K80" s="2"/>
      <c r="L80" s="26"/>
      <c r="M80" s="2">
        <v>97.39</v>
      </c>
      <c r="N80" s="2">
        <v>26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>
        <f>SUM(M80:X80)</f>
        <v>123.39</v>
      </c>
      <c r="Z80" s="2"/>
      <c r="AA80" s="2"/>
      <c r="AB80" s="19"/>
      <c r="AC80" s="18">
        <f>AC79-Y80</f>
        <v>121.79</v>
      </c>
      <c r="AD80" s="19">
        <f t="shared" ref="AD80:AD87" si="14">AD79-AA80</f>
        <v>7651.5699999999988</v>
      </c>
    </row>
    <row r="81" spans="1:30" x14ac:dyDescent="0.3">
      <c r="B81" t="s">
        <v>68</v>
      </c>
      <c r="C81" t="s">
        <v>57</v>
      </c>
      <c r="D81" t="s">
        <v>166</v>
      </c>
      <c r="E81" s="18"/>
      <c r="F81" s="19">
        <v>73.19</v>
      </c>
      <c r="G81" s="2"/>
      <c r="H81" s="2"/>
      <c r="I81" s="2"/>
      <c r="J81" s="2"/>
      <c r="K81" s="2"/>
      <c r="L81" s="26">
        <f t="shared" si="12"/>
        <v>0</v>
      </c>
      <c r="M81" s="2">
        <v>73.19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>
        <f>SUM(M81:X81)</f>
        <v>73.19</v>
      </c>
      <c r="Z81" s="2"/>
      <c r="AA81" s="2"/>
      <c r="AB81" s="19"/>
      <c r="AC81" s="18">
        <f>AC80-Y81</f>
        <v>48.600000000000009</v>
      </c>
      <c r="AD81" s="19">
        <f t="shared" si="14"/>
        <v>7651.5699999999988</v>
      </c>
    </row>
    <row r="82" spans="1:30" x14ac:dyDescent="0.3">
      <c r="B82" t="s">
        <v>63</v>
      </c>
      <c r="C82" t="s">
        <v>57</v>
      </c>
      <c r="D82" t="s">
        <v>167</v>
      </c>
      <c r="E82" s="18"/>
      <c r="F82" s="19">
        <v>74.599999999999994</v>
      </c>
      <c r="G82" s="2"/>
      <c r="H82" s="2"/>
      <c r="I82" s="2"/>
      <c r="J82" s="2"/>
      <c r="K82" s="2"/>
      <c r="L82" s="26">
        <f t="shared" si="12"/>
        <v>0</v>
      </c>
      <c r="M82" s="2">
        <v>74.599999999999994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>
        <f>SUM(M82:X82)</f>
        <v>74.599999999999994</v>
      </c>
      <c r="Z82" s="2"/>
      <c r="AA82" s="2"/>
      <c r="AB82" s="19"/>
      <c r="AC82" s="18">
        <f>AC81-Y82</f>
        <v>-25.999999999999986</v>
      </c>
      <c r="AD82" s="19">
        <f t="shared" si="14"/>
        <v>7651.5699999999988</v>
      </c>
    </row>
    <row r="83" spans="1:30" x14ac:dyDescent="0.3">
      <c r="A83" t="s">
        <v>103</v>
      </c>
      <c r="B83" t="s">
        <v>56</v>
      </c>
      <c r="E83" s="18"/>
      <c r="F83" s="19"/>
      <c r="G83" s="2"/>
      <c r="H83" s="2"/>
      <c r="I83" s="2"/>
      <c r="J83" s="2"/>
      <c r="K83" s="2"/>
      <c r="L83" s="2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>
        <v>5397.44</v>
      </c>
      <c r="AB83" s="19"/>
      <c r="AC83" s="18">
        <f>AC82+AA83</f>
        <v>5371.44</v>
      </c>
      <c r="AD83" s="19">
        <f t="shared" si="14"/>
        <v>2254.1299999999992</v>
      </c>
    </row>
    <row r="84" spans="1:30" x14ac:dyDescent="0.3">
      <c r="E84" s="18"/>
      <c r="F84" s="19"/>
      <c r="G84" s="2"/>
      <c r="H84" s="2"/>
      <c r="I84" s="2"/>
      <c r="J84" s="2"/>
      <c r="K84" s="2"/>
      <c r="L84" s="26">
        <f t="shared" si="12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>
        <f>SUM(M84:X84)</f>
        <v>0</v>
      </c>
      <c r="Z84" s="2"/>
      <c r="AA84" s="2"/>
      <c r="AB84" s="19"/>
      <c r="AC84" s="18">
        <f>AC83+AA84</f>
        <v>5371.44</v>
      </c>
      <c r="AD84" s="19">
        <f t="shared" si="14"/>
        <v>2254.1299999999992</v>
      </c>
    </row>
    <row r="85" spans="1:30" x14ac:dyDescent="0.3">
      <c r="B85" t="s">
        <v>75</v>
      </c>
      <c r="C85" t="s">
        <v>57</v>
      </c>
      <c r="D85" t="s">
        <v>169</v>
      </c>
      <c r="E85" s="18"/>
      <c r="F85" s="19">
        <v>5331.44</v>
      </c>
      <c r="G85" s="2"/>
      <c r="H85" s="2"/>
      <c r="I85" s="2"/>
      <c r="J85" s="2"/>
      <c r="K85" s="2"/>
      <c r="L85" s="26">
        <f t="shared" si="12"/>
        <v>0</v>
      </c>
      <c r="M85" s="2"/>
      <c r="N85" s="2"/>
      <c r="O85" s="2"/>
      <c r="P85" s="2"/>
      <c r="Q85" s="2"/>
      <c r="R85" s="2">
        <v>5331.44</v>
      </c>
      <c r="S85" s="2"/>
      <c r="T85" s="2"/>
      <c r="U85" s="2"/>
      <c r="V85" s="2"/>
      <c r="W85" s="2"/>
      <c r="X85" s="2"/>
      <c r="Y85" s="2">
        <f>SUM(M85:X85)</f>
        <v>5331.44</v>
      </c>
      <c r="Z85" s="2"/>
      <c r="AA85" s="2"/>
      <c r="AB85" s="19"/>
      <c r="AC85" s="18">
        <f>AC84-Y85</f>
        <v>40</v>
      </c>
      <c r="AD85" s="19">
        <f t="shared" si="14"/>
        <v>2254.1299999999992</v>
      </c>
    </row>
    <row r="86" spans="1:30" x14ac:dyDescent="0.3">
      <c r="E86" s="18"/>
      <c r="F86" s="19"/>
      <c r="G86" s="2"/>
      <c r="H86" s="2"/>
      <c r="I86" s="2"/>
      <c r="J86" s="2"/>
      <c r="K86" s="2"/>
      <c r="L86" s="2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>
        <f>SUM(M86:X86)</f>
        <v>0</v>
      </c>
      <c r="Z86" s="2"/>
      <c r="AA86" s="2"/>
      <c r="AB86" s="19"/>
      <c r="AC86" s="18">
        <f t="shared" ref="AC86:AC88" si="15">AC85-Y86</f>
        <v>40</v>
      </c>
      <c r="AD86" s="19">
        <f t="shared" si="14"/>
        <v>2254.1299999999992</v>
      </c>
    </row>
    <row r="87" spans="1:30" x14ac:dyDescent="0.3">
      <c r="B87" t="s">
        <v>104</v>
      </c>
      <c r="C87" t="s">
        <v>57</v>
      </c>
      <c r="D87" t="s">
        <v>170</v>
      </c>
      <c r="E87" s="18"/>
      <c r="F87" s="19">
        <v>66</v>
      </c>
      <c r="G87" s="2"/>
      <c r="H87" s="2"/>
      <c r="I87" s="2"/>
      <c r="J87" s="2"/>
      <c r="K87" s="2"/>
      <c r="L87" s="26">
        <f t="shared" si="12"/>
        <v>0</v>
      </c>
      <c r="M87" s="2"/>
      <c r="N87" s="2"/>
      <c r="O87" s="2">
        <v>66</v>
      </c>
      <c r="P87" s="2"/>
      <c r="Q87" s="2"/>
      <c r="R87" s="2"/>
      <c r="S87" s="2"/>
      <c r="T87" s="2"/>
      <c r="U87" s="2"/>
      <c r="V87" s="2"/>
      <c r="W87" s="2"/>
      <c r="X87" s="2"/>
      <c r="Y87" s="2">
        <f>SUM(M87:X87)</f>
        <v>66</v>
      </c>
      <c r="Z87" s="2"/>
      <c r="AA87" s="2"/>
      <c r="AB87" s="19"/>
      <c r="AC87" s="18">
        <f t="shared" si="15"/>
        <v>-26</v>
      </c>
      <c r="AD87" s="19">
        <f t="shared" si="14"/>
        <v>2254.1299999999992</v>
      </c>
    </row>
    <row r="88" spans="1:30" x14ac:dyDescent="0.3">
      <c r="A88" t="s">
        <v>126</v>
      </c>
      <c r="B88" t="s">
        <v>113</v>
      </c>
      <c r="E88" s="18">
        <v>4.01</v>
      </c>
      <c r="F88" s="19"/>
      <c r="G88" s="2"/>
      <c r="H88" s="2"/>
      <c r="I88" s="2"/>
      <c r="J88" s="2"/>
      <c r="K88" s="2">
        <v>4.01</v>
      </c>
      <c r="L88" s="26">
        <f t="shared" si="12"/>
        <v>4.01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19"/>
      <c r="AC88" s="18">
        <f t="shared" si="15"/>
        <v>-26</v>
      </c>
      <c r="AD88" s="19">
        <f>AD87-AA88+L88</f>
        <v>2258.1399999999994</v>
      </c>
    </row>
    <row r="89" spans="1:30" x14ac:dyDescent="0.3">
      <c r="A89" t="s">
        <v>105</v>
      </c>
      <c r="B89" t="s">
        <v>56</v>
      </c>
      <c r="E89" s="18"/>
      <c r="F89" s="19"/>
      <c r="G89" s="2"/>
      <c r="H89" s="2"/>
      <c r="I89" s="2"/>
      <c r="J89" s="2"/>
      <c r="K89" s="2"/>
      <c r="L89" s="26">
        <f t="shared" si="12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>
        <f t="shared" ref="Y89:Y94" si="16">SUM(M89:X89)</f>
        <v>0</v>
      </c>
      <c r="Z89" s="2"/>
      <c r="AA89" s="2">
        <v>427.91</v>
      </c>
      <c r="AB89" s="19"/>
      <c r="AC89" s="18">
        <f>AC88+AA89</f>
        <v>401.91</v>
      </c>
      <c r="AD89" s="19">
        <f>AD88-AA89</f>
        <v>1830.2299999999993</v>
      </c>
    </row>
    <row r="90" spans="1:30" x14ac:dyDescent="0.3">
      <c r="B90" t="s">
        <v>106</v>
      </c>
      <c r="C90" t="s">
        <v>57</v>
      </c>
      <c r="D90" t="s">
        <v>171</v>
      </c>
      <c r="E90" s="15"/>
      <c r="F90" s="16">
        <v>32.340000000000003</v>
      </c>
      <c r="K90" s="2"/>
      <c r="L90" s="26">
        <f t="shared" si="12"/>
        <v>0</v>
      </c>
      <c r="M90" s="2"/>
      <c r="N90" s="2"/>
      <c r="O90" s="2">
        <v>32.340000000000003</v>
      </c>
      <c r="P90" s="2"/>
      <c r="Q90" s="2"/>
      <c r="R90" s="2"/>
      <c r="S90" s="2"/>
      <c r="T90" s="2"/>
      <c r="U90" s="2"/>
      <c r="V90" s="2"/>
      <c r="W90" s="2"/>
      <c r="X90" s="2"/>
      <c r="Y90" s="2">
        <f t="shared" si="16"/>
        <v>32.340000000000003</v>
      </c>
      <c r="Z90" s="2"/>
      <c r="AA90" s="2"/>
      <c r="AB90" s="19"/>
      <c r="AC90" s="18">
        <f>AC89-Y90</f>
        <v>369.57000000000005</v>
      </c>
      <c r="AD90" s="19">
        <f t="shared" ref="AD90:AD95" si="17">AD89-AA90</f>
        <v>1830.2299999999993</v>
      </c>
    </row>
    <row r="91" spans="1:30" x14ac:dyDescent="0.3">
      <c r="B91" t="s">
        <v>107</v>
      </c>
      <c r="C91" t="s">
        <v>57</v>
      </c>
      <c r="D91" t="s">
        <v>172</v>
      </c>
      <c r="E91" s="15"/>
      <c r="F91" s="16">
        <v>221.98</v>
      </c>
      <c r="K91" s="2"/>
      <c r="L91" s="26">
        <f t="shared" si="12"/>
        <v>0</v>
      </c>
      <c r="M91" s="2"/>
      <c r="N91" s="2">
        <v>221.98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>
        <f t="shared" si="16"/>
        <v>221.98</v>
      </c>
      <c r="Z91" s="2"/>
      <c r="AA91" s="2"/>
      <c r="AB91" s="19"/>
      <c r="AC91" s="18">
        <f>AC90-Y91</f>
        <v>147.59000000000006</v>
      </c>
      <c r="AD91" s="19">
        <f t="shared" si="17"/>
        <v>1830.2299999999993</v>
      </c>
    </row>
    <row r="92" spans="1:30" x14ac:dyDescent="0.3">
      <c r="B92" t="s">
        <v>68</v>
      </c>
      <c r="C92" t="s">
        <v>57</v>
      </c>
      <c r="D92" t="s">
        <v>173</v>
      </c>
      <c r="E92" s="15"/>
      <c r="F92" s="19">
        <v>154.19</v>
      </c>
      <c r="K92" s="2"/>
      <c r="L92" s="26">
        <f t="shared" si="12"/>
        <v>0</v>
      </c>
      <c r="M92" s="2">
        <v>102.19</v>
      </c>
      <c r="N92" s="2">
        <v>52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f t="shared" si="16"/>
        <v>154.19</v>
      </c>
      <c r="Z92" s="2"/>
      <c r="AA92" s="2"/>
      <c r="AB92" s="19"/>
      <c r="AC92" s="18">
        <f>AC91-Y92</f>
        <v>-6.5999999999999375</v>
      </c>
      <c r="AD92" s="19">
        <f t="shared" si="17"/>
        <v>1830.2299999999993</v>
      </c>
    </row>
    <row r="93" spans="1:30" x14ac:dyDescent="0.3">
      <c r="B93" t="s">
        <v>63</v>
      </c>
      <c r="C93" t="s">
        <v>57</v>
      </c>
      <c r="D93" t="s">
        <v>174</v>
      </c>
      <c r="E93" s="15"/>
      <c r="F93" s="19">
        <v>19.399999999999999</v>
      </c>
      <c r="K93" s="2"/>
      <c r="L93" s="26">
        <f t="shared" si="12"/>
        <v>0</v>
      </c>
      <c r="M93" s="2">
        <v>19.399999999999999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>
        <f t="shared" si="16"/>
        <v>19.399999999999999</v>
      </c>
      <c r="Z93" s="2"/>
      <c r="AA93" s="2"/>
      <c r="AB93" s="19"/>
      <c r="AC93" s="18">
        <f>AC92-Y93</f>
        <v>-25.999999999999936</v>
      </c>
      <c r="AD93" s="19">
        <f t="shared" si="17"/>
        <v>1830.2299999999993</v>
      </c>
    </row>
    <row r="94" spans="1:30" x14ac:dyDescent="0.3">
      <c r="A94" t="s">
        <v>108</v>
      </c>
      <c r="B94" t="s">
        <v>75</v>
      </c>
      <c r="C94" t="s">
        <v>76</v>
      </c>
      <c r="D94" t="s">
        <v>168</v>
      </c>
      <c r="E94" s="18">
        <v>2221.4299999999998</v>
      </c>
      <c r="F94" s="19"/>
      <c r="H94">
        <v>2221.4299999999998</v>
      </c>
      <c r="K94" s="2"/>
      <c r="L94" s="26">
        <f t="shared" si="12"/>
        <v>2221.4299999999998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>
        <f t="shared" si="16"/>
        <v>0</v>
      </c>
      <c r="Z94" s="2"/>
      <c r="AA94" s="2"/>
      <c r="AB94" s="19"/>
      <c r="AC94" s="18">
        <f t="shared" ref="AC94:AC95" si="18">AC93-Y94</f>
        <v>-25.999999999999936</v>
      </c>
      <c r="AD94" s="19">
        <f t="shared" si="17"/>
        <v>1830.2299999999993</v>
      </c>
    </row>
    <row r="95" spans="1:30" x14ac:dyDescent="0.3">
      <c r="E95" s="18"/>
      <c r="F95" s="19"/>
      <c r="K95" s="2"/>
      <c r="L95" s="2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19"/>
      <c r="AC95" s="18">
        <f t="shared" si="18"/>
        <v>-25.999999999999936</v>
      </c>
      <c r="AD95" s="19">
        <f t="shared" si="17"/>
        <v>1830.2299999999993</v>
      </c>
    </row>
    <row r="96" spans="1:30" x14ac:dyDescent="0.3">
      <c r="B96" t="s">
        <v>77</v>
      </c>
      <c r="E96" s="15"/>
      <c r="F96" s="16"/>
      <c r="K96" s="2"/>
      <c r="L96" s="26">
        <f t="shared" si="12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>
        <f t="shared" ref="Y96:Y105" si="19">SUM(M96:X96)</f>
        <v>0</v>
      </c>
      <c r="Z96" s="2"/>
      <c r="AA96" s="2">
        <v>2221.4299999999998</v>
      </c>
      <c r="AB96" s="19"/>
      <c r="AC96" s="18">
        <f>AC95+AA96</f>
        <v>2195.4299999999998</v>
      </c>
      <c r="AD96" s="19">
        <f>AD95+AA96</f>
        <v>4051.6599999999989</v>
      </c>
    </row>
    <row r="97" spans="1:30" x14ac:dyDescent="0.3">
      <c r="A97" t="s">
        <v>109</v>
      </c>
      <c r="B97" t="s">
        <v>56</v>
      </c>
      <c r="E97" s="15"/>
      <c r="F97" s="19"/>
      <c r="K97" s="2"/>
      <c r="L97" s="26">
        <f t="shared" si="12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>
        <f t="shared" si="19"/>
        <v>0</v>
      </c>
      <c r="Z97" s="2"/>
      <c r="AA97" s="2">
        <v>394.8</v>
      </c>
      <c r="AB97" s="19"/>
      <c r="AC97" s="18">
        <f>AA97</f>
        <v>394.8</v>
      </c>
      <c r="AD97" s="19">
        <f>AD96-AA97</f>
        <v>3656.8599999999988</v>
      </c>
    </row>
    <row r="98" spans="1:30" x14ac:dyDescent="0.3">
      <c r="B98" t="s">
        <v>110</v>
      </c>
      <c r="C98" t="s">
        <v>57</v>
      </c>
      <c r="D98" t="s">
        <v>176</v>
      </c>
      <c r="E98" s="15"/>
      <c r="F98" s="16">
        <v>394.8</v>
      </c>
      <c r="K98" s="2"/>
      <c r="L98" s="26">
        <f t="shared" si="12"/>
        <v>0</v>
      </c>
      <c r="M98" s="2"/>
      <c r="N98" s="2"/>
      <c r="O98" s="2"/>
      <c r="P98" s="2"/>
      <c r="Q98" s="2">
        <v>394.8</v>
      </c>
      <c r="R98" s="2"/>
      <c r="S98" s="2"/>
      <c r="T98" s="2"/>
      <c r="U98" s="2"/>
      <c r="V98" s="2"/>
      <c r="W98" s="2"/>
      <c r="X98" s="2"/>
      <c r="Y98" s="2">
        <f t="shared" si="19"/>
        <v>394.8</v>
      </c>
      <c r="Z98" s="2"/>
      <c r="AA98" s="2"/>
      <c r="AB98" s="19"/>
      <c r="AC98" s="18">
        <f>AA98</f>
        <v>0</v>
      </c>
      <c r="AD98" s="19">
        <f>AD97-AA98</f>
        <v>3656.8599999999988</v>
      </c>
    </row>
    <row r="99" spans="1:30" x14ac:dyDescent="0.3">
      <c r="A99" t="s">
        <v>112</v>
      </c>
      <c r="B99" t="s">
        <v>56</v>
      </c>
      <c r="E99" s="18"/>
      <c r="F99" s="19"/>
      <c r="G99" s="2"/>
      <c r="H99" s="2"/>
      <c r="I99" s="2"/>
      <c r="J99" s="2"/>
      <c r="K99" s="2"/>
      <c r="L99" s="26">
        <f t="shared" si="12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>
        <f t="shared" si="19"/>
        <v>0</v>
      </c>
      <c r="Z99" s="2"/>
      <c r="AA99" s="2">
        <v>26.98</v>
      </c>
      <c r="AB99" s="19"/>
      <c r="AC99" s="18">
        <f>AC98+AA99</f>
        <v>26.98</v>
      </c>
      <c r="AD99" s="19">
        <f>AD98-AA99</f>
        <v>3629.8799999999987</v>
      </c>
    </row>
    <row r="100" spans="1:30" x14ac:dyDescent="0.3">
      <c r="B100" t="s">
        <v>111</v>
      </c>
      <c r="C100" t="s">
        <v>57</v>
      </c>
      <c r="D100" t="s">
        <v>177</v>
      </c>
      <c r="E100" s="18"/>
      <c r="F100" s="19">
        <v>26.98</v>
      </c>
      <c r="G100" s="2"/>
      <c r="H100" s="2"/>
      <c r="I100" s="2"/>
      <c r="J100" s="2"/>
      <c r="K100" s="2"/>
      <c r="L100" s="26">
        <f t="shared" si="12"/>
        <v>0</v>
      </c>
      <c r="M100" s="2"/>
      <c r="N100" s="2"/>
      <c r="O100" s="2"/>
      <c r="P100" s="2"/>
      <c r="Q100" s="2"/>
      <c r="R100" s="2">
        <v>26.98</v>
      </c>
      <c r="S100" s="2"/>
      <c r="T100" s="2"/>
      <c r="U100" s="2"/>
      <c r="V100" s="2"/>
      <c r="W100" s="2"/>
      <c r="X100" s="2"/>
      <c r="Y100" s="2">
        <f t="shared" si="19"/>
        <v>26.98</v>
      </c>
      <c r="Z100" s="2"/>
      <c r="AA100" s="2"/>
      <c r="AB100" s="19"/>
      <c r="AC100" s="18">
        <f>AC99-AA99</f>
        <v>0</v>
      </c>
      <c r="AD100" s="19">
        <f t="shared" ref="AD100" si="20">AD99-AA100</f>
        <v>3629.8799999999987</v>
      </c>
    </row>
    <row r="101" spans="1:30" x14ac:dyDescent="0.3">
      <c r="A101" t="s">
        <v>127</v>
      </c>
      <c r="B101" t="s">
        <v>63</v>
      </c>
      <c r="C101" t="s">
        <v>76</v>
      </c>
      <c r="D101" t="s">
        <v>175</v>
      </c>
      <c r="E101" s="18">
        <v>1418.06</v>
      </c>
      <c r="F101" s="19"/>
      <c r="G101" s="2"/>
      <c r="H101" s="2"/>
      <c r="I101" s="2"/>
      <c r="J101" s="2">
        <v>1418.06</v>
      </c>
      <c r="K101" s="2"/>
      <c r="L101" s="26">
        <f t="shared" si="12"/>
        <v>1418.06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>
        <f t="shared" si="19"/>
        <v>0</v>
      </c>
      <c r="Z101" s="2"/>
      <c r="AA101" s="2"/>
      <c r="AB101" s="19"/>
      <c r="AC101" s="18">
        <f>AC100-AA100</f>
        <v>0</v>
      </c>
      <c r="AD101" s="19">
        <f>AD100+1418.06</f>
        <v>5047.9399999999987</v>
      </c>
    </row>
    <row r="102" spans="1:30" x14ac:dyDescent="0.3">
      <c r="A102" t="s">
        <v>128</v>
      </c>
      <c r="B102" t="s">
        <v>113</v>
      </c>
      <c r="E102" s="18">
        <v>3.89</v>
      </c>
      <c r="F102" s="19"/>
      <c r="G102" s="2"/>
      <c r="H102" s="2"/>
      <c r="I102" s="2"/>
      <c r="J102" s="2"/>
      <c r="K102" s="2">
        <v>3.89</v>
      </c>
      <c r="L102" s="26">
        <f t="shared" si="12"/>
        <v>3.89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>
        <f t="shared" si="19"/>
        <v>0</v>
      </c>
      <c r="Z102" s="2"/>
      <c r="AA102" s="2"/>
      <c r="AB102" s="19"/>
      <c r="AC102" s="34">
        <f>AC101-AA101</f>
        <v>0</v>
      </c>
      <c r="AD102" s="33">
        <f>AD101+L102</f>
        <v>5051.829999999999</v>
      </c>
    </row>
    <row r="103" spans="1:30" x14ac:dyDescent="0.3">
      <c r="E103" s="18"/>
      <c r="F103" s="19"/>
      <c r="G103" s="2"/>
      <c r="H103" s="2"/>
      <c r="I103" s="2"/>
      <c r="J103" s="2"/>
      <c r="K103" s="2"/>
      <c r="L103" s="26">
        <f t="shared" si="12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>
        <f t="shared" si="19"/>
        <v>0</v>
      </c>
      <c r="Z103" s="2"/>
      <c r="AA103" s="2"/>
      <c r="AB103" s="19"/>
      <c r="AC103" s="18"/>
      <c r="AD103" s="19"/>
    </row>
    <row r="104" spans="1:30" x14ac:dyDescent="0.3">
      <c r="E104" s="18"/>
      <c r="F104" s="19"/>
      <c r="G104" s="2"/>
      <c r="H104" s="2"/>
      <c r="I104" s="2"/>
      <c r="J104" s="2"/>
      <c r="K104" s="19"/>
      <c r="L104" s="26">
        <f t="shared" ref="L104:L105" si="21">SUM(G104:K104)</f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>
        <f t="shared" si="19"/>
        <v>0</v>
      </c>
      <c r="Z104" s="2"/>
      <c r="AA104" s="2"/>
      <c r="AB104" s="19"/>
      <c r="AC104" s="18"/>
      <c r="AD104" s="19"/>
    </row>
    <row r="105" spans="1:30" x14ac:dyDescent="0.3">
      <c r="E105" s="18"/>
      <c r="F105" s="30"/>
      <c r="G105" s="2"/>
      <c r="H105" s="2"/>
      <c r="I105" s="2"/>
      <c r="J105" s="2"/>
      <c r="K105" s="2"/>
      <c r="L105" s="26">
        <f t="shared" si="21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>
        <f t="shared" si="19"/>
        <v>0</v>
      </c>
      <c r="Z105" s="2"/>
      <c r="AA105" s="2"/>
      <c r="AB105" s="19"/>
      <c r="AC105" s="31"/>
      <c r="AD105" s="32"/>
    </row>
    <row r="106" spans="1:30" ht="15" thickBot="1" x14ac:dyDescent="0.35">
      <c r="C106" s="1" t="s">
        <v>6</v>
      </c>
      <c r="E106" s="17">
        <f t="shared" ref="E106:AB106" si="22">SUM(E6:E105)</f>
        <v>12960.38</v>
      </c>
      <c r="F106" s="17">
        <f t="shared" si="22"/>
        <v>12022.119999999999</v>
      </c>
      <c r="G106" s="17">
        <f t="shared" si="22"/>
        <v>5958.59</v>
      </c>
      <c r="H106" s="17">
        <f t="shared" si="22"/>
        <v>4741.37</v>
      </c>
      <c r="I106" s="17">
        <f t="shared" si="22"/>
        <v>0</v>
      </c>
      <c r="J106" s="39">
        <f t="shared" si="22"/>
        <v>2166.44</v>
      </c>
      <c r="K106" s="39">
        <f t="shared" si="22"/>
        <v>93.980000000000018</v>
      </c>
      <c r="L106" s="39">
        <f t="shared" si="22"/>
        <v>12960.38</v>
      </c>
      <c r="M106" s="39">
        <f t="shared" si="22"/>
        <v>1375.0400000000002</v>
      </c>
      <c r="N106" s="39">
        <f t="shared" si="22"/>
        <v>299.98</v>
      </c>
      <c r="O106" s="39">
        <f t="shared" si="22"/>
        <v>661.29000000000008</v>
      </c>
      <c r="P106" s="39">
        <f t="shared" si="22"/>
        <v>306</v>
      </c>
      <c r="Q106" s="39">
        <f t="shared" si="22"/>
        <v>394.8</v>
      </c>
      <c r="R106" s="39">
        <f t="shared" si="22"/>
        <v>6175.3499999999995</v>
      </c>
      <c r="S106" s="39">
        <f t="shared" si="22"/>
        <v>410.25</v>
      </c>
      <c r="T106" s="39">
        <f t="shared" si="22"/>
        <v>0</v>
      </c>
      <c r="U106" s="39">
        <f t="shared" si="22"/>
        <v>0</v>
      </c>
      <c r="V106" s="39">
        <f t="shared" si="22"/>
        <v>2375.41</v>
      </c>
      <c r="W106" s="39">
        <f t="shared" si="22"/>
        <v>50</v>
      </c>
      <c r="X106" s="39">
        <f t="shared" si="22"/>
        <v>0</v>
      </c>
      <c r="Y106" s="39">
        <f t="shared" si="22"/>
        <v>12048.119999999999</v>
      </c>
      <c r="Z106" s="39">
        <f t="shared" si="22"/>
        <v>0</v>
      </c>
      <c r="AA106" s="39">
        <f t="shared" si="22"/>
        <v>22614.16</v>
      </c>
      <c r="AB106" s="40">
        <f t="shared" si="22"/>
        <v>0</v>
      </c>
      <c r="AC106" s="39"/>
      <c r="AD106" s="41"/>
    </row>
    <row r="107" spans="1:30" ht="15" thickTop="1" x14ac:dyDescent="0.3">
      <c r="E107" s="15"/>
      <c r="F107" s="16"/>
    </row>
    <row r="110" spans="1:30" x14ac:dyDescent="0.3">
      <c r="C110" s="1" t="s">
        <v>30</v>
      </c>
      <c r="E110" s="2">
        <f>E106-SUM(G106:K106)</f>
        <v>0</v>
      </c>
    </row>
    <row r="111" spans="1:30" x14ac:dyDescent="0.3">
      <c r="C111" s="1" t="s">
        <v>29</v>
      </c>
      <c r="E111" s="2">
        <f>F106-SUM(M106:X106)</f>
        <v>-26</v>
      </c>
    </row>
  </sheetData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28EF-3BD1-47A4-A06C-7BE2A485BE7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Reconciliation</vt:lpstr>
      <vt:lpstr>Cash book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2025-05-14T13:12:40Z</cp:lastPrinted>
  <dcterms:created xsi:type="dcterms:W3CDTF">2011-06-26T08:01:14Z</dcterms:created>
  <dcterms:modified xsi:type="dcterms:W3CDTF">2025-06-09T09:49:47Z</dcterms:modified>
  <cp:category/>
  <cp:contentStatus/>
</cp:coreProperties>
</file>